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45" windowHeight="8535" tabRatio="748" activeTab="3"/>
  </bookViews>
  <sheets>
    <sheet name="健保(勞保)108.1版" sheetId="1" r:id="rId1"/>
    <sheet name="勞保108.1版" sheetId="2" r:id="rId2"/>
    <sheet name="勞退金提繳108.1版" sheetId="3" r:id="rId3"/>
    <sheet name="勞保及勞退金計算公式" sheetId="4" r:id="rId4"/>
    <sheet name="勞保費對照表" sheetId="5" state="hidden" r:id="rId5"/>
    <sheet name="勞退金對照表" sheetId="6" state="hidden" r:id="rId6"/>
  </sheets>
  <definedNames>
    <definedName name="_xlnm.Print_Area" localSheetId="0">'健保(勞保)108.1版'!$C$1:$J$57</definedName>
  </definedNames>
  <calcPr fullCalcOnLoad="1"/>
</workbook>
</file>

<file path=xl/comments2.xml><?xml version="1.0" encoding="utf-8"?>
<comments xmlns="http://schemas.openxmlformats.org/spreadsheetml/2006/main">
  <authors>
    <author>Cute</author>
  </authors>
  <commentList>
    <comment ref="E3" authorId="0">
      <text>
        <r>
          <rPr>
            <b/>
            <sz val="9"/>
            <rFont val="Tahoma"/>
            <family val="2"/>
          </rPr>
          <t>Cute:</t>
        </r>
        <r>
          <rPr>
            <sz val="9"/>
            <rFont val="Tahoma"/>
            <family val="2"/>
          </rPr>
          <t xml:space="preserve">
102.1</t>
        </r>
        <r>
          <rPr>
            <sz val="9"/>
            <rFont val="細明體"/>
            <family val="3"/>
          </rPr>
          <t>由</t>
        </r>
        <r>
          <rPr>
            <sz val="9"/>
            <rFont val="Tahoma"/>
            <family val="2"/>
          </rPr>
          <t>0.0008</t>
        </r>
        <r>
          <rPr>
            <sz val="9"/>
            <rFont val="細明體"/>
            <family val="3"/>
          </rPr>
          <t>調為</t>
        </r>
        <r>
          <rPr>
            <sz val="9"/>
            <rFont val="Tahoma"/>
            <family val="2"/>
          </rPr>
          <t>0.0009
105.1.1</t>
        </r>
        <r>
          <rPr>
            <sz val="9"/>
            <rFont val="細明體"/>
            <family val="3"/>
          </rPr>
          <t>由</t>
        </r>
        <r>
          <rPr>
            <sz val="9"/>
            <rFont val="Tahoma"/>
            <family val="2"/>
          </rPr>
          <t>0.0009</t>
        </r>
        <r>
          <rPr>
            <sz val="9"/>
            <rFont val="細明體"/>
            <family val="3"/>
          </rPr>
          <t>調0.001
108.1.1不變</t>
        </r>
      </text>
    </comment>
  </commentList>
</comments>
</file>

<file path=xl/comments5.xml><?xml version="1.0" encoding="utf-8"?>
<comments xmlns="http://schemas.openxmlformats.org/spreadsheetml/2006/main">
  <authors>
    <author>Cute</author>
  </authors>
  <commentList>
    <comment ref="I3" authorId="0">
      <text>
        <r>
          <rPr>
            <b/>
            <sz val="9"/>
            <rFont val="Tahoma"/>
            <family val="2"/>
          </rPr>
          <t>Cute:</t>
        </r>
        <r>
          <rPr>
            <sz val="9"/>
            <rFont val="Tahoma"/>
            <family val="2"/>
          </rPr>
          <t xml:space="preserve">
102.1</t>
        </r>
        <r>
          <rPr>
            <sz val="9"/>
            <rFont val="細明體"/>
            <family val="3"/>
          </rPr>
          <t>由</t>
        </r>
        <r>
          <rPr>
            <sz val="9"/>
            <rFont val="Tahoma"/>
            <family val="2"/>
          </rPr>
          <t>0.0008</t>
        </r>
        <r>
          <rPr>
            <sz val="9"/>
            <rFont val="細明體"/>
            <family val="3"/>
          </rPr>
          <t>調為</t>
        </r>
        <r>
          <rPr>
            <sz val="9"/>
            <rFont val="Tahoma"/>
            <family val="2"/>
          </rPr>
          <t>0.0009
105.1.1</t>
        </r>
        <r>
          <rPr>
            <sz val="9"/>
            <rFont val="細明體"/>
            <family val="3"/>
          </rPr>
          <t>由</t>
        </r>
        <r>
          <rPr>
            <sz val="9"/>
            <rFont val="Tahoma"/>
            <family val="2"/>
          </rPr>
          <t>0.0009</t>
        </r>
        <r>
          <rPr>
            <sz val="9"/>
            <rFont val="細明體"/>
            <family val="3"/>
          </rPr>
          <t>調0.001</t>
        </r>
      </text>
    </comment>
  </commentList>
</comments>
</file>

<file path=xl/sharedStrings.xml><?xml version="1.0" encoding="utf-8"?>
<sst xmlns="http://schemas.openxmlformats.org/spreadsheetml/2006/main" count="230" uniqueCount="220">
  <si>
    <t>單位：新台幣元</t>
  </si>
  <si>
    <t>被保險人及眷屬負擔金額﹝負擔比率30%﹞</t>
  </si>
  <si>
    <t>勞保費及就業保險費</t>
  </si>
  <si>
    <t>勞保費</t>
  </si>
  <si>
    <t>就保費</t>
  </si>
  <si>
    <t>自付合計</t>
  </si>
  <si>
    <t>學補合計</t>
  </si>
  <si>
    <t>自付20%(A)</t>
  </si>
  <si>
    <t>學補70%(B)</t>
  </si>
  <si>
    <t>職災（Ｃ）</t>
  </si>
  <si>
    <t>自付20%（Ｄ）</t>
  </si>
  <si>
    <t>學補70%（Ｅ）</t>
  </si>
  <si>
    <t>(A+D)</t>
  </si>
  <si>
    <t>(B+C+E)</t>
  </si>
  <si>
    <t>投保薪給
(算保費)</t>
  </si>
  <si>
    <t>勞工退休金月提繳工資分級表</t>
  </si>
  <si>
    <t>級</t>
  </si>
  <si>
    <t>實際工資</t>
  </si>
  <si>
    <t>月提繳工資</t>
  </si>
  <si>
    <t>月提繳勞退金</t>
  </si>
  <si>
    <t>1,500元以下</t>
  </si>
  <si>
    <t>1501元~3,000元</t>
  </si>
  <si>
    <t>3,001元~4,500元</t>
  </si>
  <si>
    <t>4,501元~6,000元</t>
  </si>
  <si>
    <t>6,001元~7,500元</t>
  </si>
  <si>
    <t>7,501元~8,700元</t>
  </si>
  <si>
    <t>8,701元~9,900元</t>
  </si>
  <si>
    <t>9,901元~11,100元</t>
  </si>
  <si>
    <t>11,101元~12,540元</t>
  </si>
  <si>
    <t>12,541元~13,500元</t>
  </si>
  <si>
    <t>13,501元~15,840元</t>
  </si>
  <si>
    <t>15,841元~16,500元</t>
  </si>
  <si>
    <t>16,501元~17,280元</t>
  </si>
  <si>
    <t>17,281元~17,880元</t>
  </si>
  <si>
    <t>17,881元~19,047元</t>
  </si>
  <si>
    <t>24,001元~25,200元</t>
  </si>
  <si>
    <t>25,201元~26,400元</t>
  </si>
  <si>
    <t>26,401元~27,600元</t>
  </si>
  <si>
    <t>27,601元~28,800元</t>
  </si>
  <si>
    <t>28,801元~30,300元</t>
  </si>
  <si>
    <t>30,301元~31,800元</t>
  </si>
  <si>
    <t>31,801元~33,300元</t>
  </si>
  <si>
    <t>33,301元~34,800元</t>
  </si>
  <si>
    <t>34,801元~36,300元</t>
  </si>
  <si>
    <t>36,301元~38,200元</t>
  </si>
  <si>
    <t>38,201元~40,100元</t>
  </si>
  <si>
    <t>40,101元~42,000元</t>
  </si>
  <si>
    <t>42,001元~43,900元</t>
  </si>
  <si>
    <t>43,901元~45,800元</t>
  </si>
  <si>
    <t>45,801元~48,200元</t>
  </si>
  <si>
    <t>48,201元~50,600元</t>
  </si>
  <si>
    <t>50,601元~53,000元</t>
  </si>
  <si>
    <t>53,001元~55,400元</t>
  </si>
  <si>
    <t>55,401元~57,800元</t>
  </si>
  <si>
    <t>57,801元~60,800元</t>
  </si>
  <si>
    <t>60,801元~63,800元</t>
  </si>
  <si>
    <t>63,801元~66,800元</t>
  </si>
  <si>
    <t>66,801元~69,800元</t>
  </si>
  <si>
    <t>69,801元~72,800元</t>
  </si>
  <si>
    <t>72,801元~76,500元</t>
  </si>
  <si>
    <t>76,501元~80,200元</t>
  </si>
  <si>
    <t>80,201元~83,900元</t>
  </si>
  <si>
    <t>83,901元~87,600元</t>
  </si>
  <si>
    <t>87,601元~92,100元</t>
  </si>
  <si>
    <t>92,101元~96,600元</t>
  </si>
  <si>
    <t>96,601元~101,100元</t>
  </si>
  <si>
    <t>101,101元~105,600元</t>
  </si>
  <si>
    <t>105,601元~110,100元</t>
  </si>
  <si>
    <t>110,101元~115,500元</t>
  </si>
  <si>
    <t>115,501元~120,900元</t>
  </si>
  <si>
    <t>120,901元~126,300元</t>
  </si>
  <si>
    <t>126,301元~131,700元</t>
  </si>
  <si>
    <t>131,701元~137,100元</t>
  </si>
  <si>
    <t>137,101元~142,500元</t>
  </si>
  <si>
    <t>142,501元~147,900元</t>
  </si>
  <si>
    <t>147,901元以上</t>
  </si>
  <si>
    <t>19,048元~20,008元</t>
  </si>
  <si>
    <t>保險費率：</t>
  </si>
  <si>
    <t>勞保費學補合計</t>
  </si>
  <si>
    <t>勞保費及就業保險費</t>
  </si>
  <si>
    <t>比對用</t>
  </si>
  <si>
    <t>投保薪給(算保費)</t>
  </si>
  <si>
    <t>投保薪給
(算保費)</t>
  </si>
  <si>
    <t>自付合計</t>
  </si>
  <si>
    <t>學補合計</t>
  </si>
  <si>
    <t>自付20%(A)</t>
  </si>
  <si>
    <t>學補70%(B)</t>
  </si>
  <si>
    <t>職災（Ｃ）</t>
  </si>
  <si>
    <t>自付20%（Ｄ）</t>
  </si>
  <si>
    <t>學補70%（Ｅ）</t>
  </si>
  <si>
    <t>(A+D)</t>
  </si>
  <si>
    <t>(B+C+E)</t>
  </si>
  <si>
    <t>註：105年1月1日起適用(調整職災費率)</t>
  </si>
  <si>
    <t>勞工退休金月提繳工資分級表</t>
  </si>
  <si>
    <t>級</t>
  </si>
  <si>
    <t>實際工資</t>
  </si>
  <si>
    <t>月提繳工資</t>
  </si>
  <si>
    <t>月提繳勞退金</t>
  </si>
  <si>
    <t>1,500元以下</t>
  </si>
  <si>
    <t>1501元~3,000元</t>
  </si>
  <si>
    <t>3,001元~4,500元</t>
  </si>
  <si>
    <t>4,501元~6,000元</t>
  </si>
  <si>
    <t>6,001元~7,500元</t>
  </si>
  <si>
    <t>7,501元~8,700元</t>
  </si>
  <si>
    <t>8,701元~9,900元</t>
  </si>
  <si>
    <t>9,901元~11,100元</t>
  </si>
  <si>
    <t>11,101元~12,540元</t>
  </si>
  <si>
    <t>12,541元~13,500元</t>
  </si>
  <si>
    <t>13,501元~15,840元</t>
  </si>
  <si>
    <t>15,841元~16,500元</t>
  </si>
  <si>
    <t>16,501元~17,280元</t>
  </si>
  <si>
    <t>17,281元~17,880元</t>
  </si>
  <si>
    <t>17,881元~19,047元</t>
  </si>
  <si>
    <t>19,048元~20,008元</t>
  </si>
  <si>
    <t>20,009元~20,100元</t>
  </si>
  <si>
    <t>20,101元~21,000元</t>
  </si>
  <si>
    <t>21,001元~21,900元</t>
  </si>
  <si>
    <t>21,901元~22,800元</t>
  </si>
  <si>
    <t>22,801元~24,000元</t>
  </si>
  <si>
    <t>24,001元~25,200元</t>
  </si>
  <si>
    <t>25,201元~26,400元</t>
  </si>
  <si>
    <t>26,401元~27,600元</t>
  </si>
  <si>
    <t>27,601元~28,800元</t>
  </si>
  <si>
    <t>28,801元~30,300元</t>
  </si>
  <si>
    <t>30,301元~31,800元</t>
  </si>
  <si>
    <t>31,801元~33,300元</t>
  </si>
  <si>
    <t>33,301元~34,800元</t>
  </si>
  <si>
    <t>34,801元~36,300元</t>
  </si>
  <si>
    <t>36,301元~38,200元</t>
  </si>
  <si>
    <t>38,201元~40,100元</t>
  </si>
  <si>
    <t>40,101元~42,000元</t>
  </si>
  <si>
    <t>42,001元~43,900元</t>
  </si>
  <si>
    <t>43,901元~45,800元</t>
  </si>
  <si>
    <t>45,801元~48,200元</t>
  </si>
  <si>
    <t>48,201元~50,600元</t>
  </si>
  <si>
    <t>50,601元~53,000元</t>
  </si>
  <si>
    <t>53,001元~55,400元</t>
  </si>
  <si>
    <t>55,401元~57,800元</t>
  </si>
  <si>
    <t>57,801元~60,800元</t>
  </si>
  <si>
    <t>60,801元~63,800元</t>
  </si>
  <si>
    <t>63,801元~66,800元</t>
  </si>
  <si>
    <t>66,801元~69,800元</t>
  </si>
  <si>
    <t>69,801元~72,800元</t>
  </si>
  <si>
    <t>72,801元~76,500元</t>
  </si>
  <si>
    <t>76,501元~80,200元</t>
  </si>
  <si>
    <t>80,201元~83,900元</t>
  </si>
  <si>
    <t>83,901元~87,600元</t>
  </si>
  <si>
    <t>87,601元~92,100元</t>
  </si>
  <si>
    <t>92,101元~96,600元</t>
  </si>
  <si>
    <t>96,601元~101,100元</t>
  </si>
  <si>
    <t>101,101元~105,600元</t>
  </si>
  <si>
    <t>105,601元~110,100元</t>
  </si>
  <si>
    <t>110,101元~115,500元</t>
  </si>
  <si>
    <t>115,501元~120,900元</t>
  </si>
  <si>
    <t>120,901元~126,300元</t>
  </si>
  <si>
    <t>126,301元~131,700元</t>
  </si>
  <si>
    <t>131,701元~137,100元</t>
  </si>
  <si>
    <t>137,101元~142,500元</t>
  </si>
  <si>
    <t>142,501元~147,900元</t>
  </si>
  <si>
    <t>147,901元以上</t>
  </si>
  <si>
    <t>103.7.1版</t>
  </si>
  <si>
    <t>20,009元~21,009元</t>
  </si>
  <si>
    <t>全民健康保險保險費負擔金額表(三)</t>
  </si>
  <si>
    <t>投保金額等級</t>
  </si>
  <si>
    <t>月投保金額</t>
  </si>
  <si>
    <t>投保單位負擔金額﹝負擔比率60%﹞</t>
  </si>
  <si>
    <t>政府補助金額﹝補助比率10%﹞</t>
  </si>
  <si>
    <t>本人</t>
  </si>
  <si>
    <t>本人+１眷口</t>
  </si>
  <si>
    <t>本人+２眷口</t>
  </si>
  <si>
    <t>本人+３眷口</t>
  </si>
  <si>
    <t xml:space="preserve">                         承保組製表</t>
  </si>
  <si>
    <t xml:space="preserve">    2.自105年1月1日起費率調整為4.69％ 。 </t>
  </si>
  <si>
    <t>21,010元~22,000元</t>
  </si>
  <si>
    <t>比對用</t>
  </si>
  <si>
    <t>級距比對用</t>
  </si>
  <si>
    <t>註：108年1月1日起適用(普通事故費率調整為10.0%)。</t>
  </si>
  <si>
    <t>108.1.1版</t>
  </si>
  <si>
    <t>22,001元~23,100元</t>
  </si>
  <si>
    <t>23,101元~24,000元</t>
  </si>
  <si>
    <t xml:space="preserve">    3.自105年1月1日起調整平均眷口數為0.61人，投保單位及政府負擔金額含本人
       及平均眷屬人數0.61人，合計1.61人。</t>
  </si>
  <si>
    <t>註:1.自108年1月1日起配合基本工資調整，第一級調整為23,100元。</t>
  </si>
  <si>
    <t>108年1月1日起實施</t>
  </si>
  <si>
    <t>﹝公、民營事業、機構及有一定雇主之受僱者適用﹞</t>
  </si>
  <si>
    <r>
      <rPr>
        <sz val="12"/>
        <rFont val="標楷體"/>
        <family val="4"/>
      </rPr>
      <t>勞保投保額</t>
    </r>
  </si>
  <si>
    <r>
      <rPr>
        <sz val="12"/>
        <rFont val="標楷體"/>
        <family val="4"/>
      </rPr>
      <t>當月勞退月提繳工資</t>
    </r>
  </si>
  <si>
    <r>
      <rPr>
        <sz val="12"/>
        <rFont val="標楷體"/>
        <family val="4"/>
      </rPr>
      <t>勞保費</t>
    </r>
  </si>
  <si>
    <r>
      <rPr>
        <sz val="12"/>
        <rFont val="標楷體"/>
        <family val="4"/>
      </rPr>
      <t>職災</t>
    </r>
  </si>
  <si>
    <r>
      <rPr>
        <sz val="12"/>
        <rFont val="標楷體"/>
        <family val="4"/>
      </rPr>
      <t>加保日</t>
    </r>
  </si>
  <si>
    <r>
      <rPr>
        <sz val="12"/>
        <rFont val="標楷體"/>
        <family val="4"/>
      </rPr>
      <t>時薪</t>
    </r>
  </si>
  <si>
    <r>
      <rPr>
        <sz val="12"/>
        <rFont val="標楷體"/>
        <family val="4"/>
      </rPr>
      <t>每月工作時數</t>
    </r>
  </si>
  <si>
    <r>
      <rPr>
        <sz val="12"/>
        <rFont val="標楷體"/>
        <family val="4"/>
      </rPr>
      <t>當月勞保投保薪給</t>
    </r>
  </si>
  <si>
    <r>
      <rPr>
        <sz val="12"/>
        <rFont val="標楷體"/>
        <family val="4"/>
      </rPr>
      <t>勞退月提繳工資</t>
    </r>
  </si>
  <si>
    <r>
      <rPr>
        <sz val="12"/>
        <rFont val="標楷體"/>
        <family val="4"/>
      </rPr>
      <t xml:space="preserve">退保日
</t>
    </r>
    <r>
      <rPr>
        <sz val="12"/>
        <rFont val="Times New Roman"/>
        <family val="1"/>
      </rPr>
      <t>(</t>
    </r>
    <r>
      <rPr>
        <sz val="12"/>
        <color indexed="10"/>
        <rFont val="Times New Roman"/>
        <family val="1"/>
      </rPr>
      <t>31</t>
    </r>
    <r>
      <rPr>
        <sz val="12"/>
        <color indexed="10"/>
        <rFont val="標楷體"/>
        <family val="4"/>
      </rPr>
      <t>日退保</t>
    </r>
    <r>
      <rPr>
        <sz val="12"/>
        <color indexed="10"/>
        <rFont val="Times New Roman"/>
        <family val="1"/>
      </rPr>
      <t>,</t>
    </r>
    <r>
      <rPr>
        <sz val="12"/>
        <color indexed="10"/>
        <rFont val="標楷體"/>
        <family val="4"/>
      </rPr>
      <t>請輸入</t>
    </r>
    <r>
      <rPr>
        <sz val="12"/>
        <color indexed="10"/>
        <rFont val="Times New Roman"/>
        <family val="1"/>
      </rPr>
      <t>30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</si>
  <si>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 xml:space="preserve">勞退金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外籍生不提勞退金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</si>
  <si>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自付</t>
    </r>
    <r>
      <rPr>
        <sz val="12"/>
        <rFont val="Times New Roman"/>
        <family val="1"/>
      </rPr>
      <t>20%</t>
    </r>
  </si>
  <si>
    <r>
      <rPr>
        <sz val="12"/>
        <rFont val="標楷體"/>
        <family val="4"/>
      </rPr>
      <t>學補</t>
    </r>
    <r>
      <rPr>
        <sz val="12"/>
        <rFont val="Times New Roman"/>
        <family val="1"/>
      </rPr>
      <t>70%</t>
    </r>
  </si>
  <si>
    <t>●</t>
  </si>
  <si>
    <t>○</t>
  </si>
  <si>
    <r>
      <rPr>
        <u val="single"/>
        <sz val="10"/>
        <rFont val="標楷體"/>
        <family val="4"/>
      </rPr>
      <t>健保加保</t>
    </r>
    <r>
      <rPr>
        <sz val="10"/>
        <rFont val="Times New Roman"/>
        <family val="1"/>
      </rPr>
      <t xml:space="preserve">
</t>
    </r>
    <r>
      <rPr>
        <sz val="9"/>
        <rFont val="標楷體"/>
        <family val="4"/>
      </rPr>
      <t>○不加保
●加保</t>
    </r>
  </si>
  <si>
    <r>
      <rPr>
        <sz val="12"/>
        <rFont val="標楷體"/>
        <family val="4"/>
      </rPr>
      <t xml:space="preserve">就保費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外籍生不適用就保</t>
    </r>
    <r>
      <rPr>
        <sz val="12"/>
        <rFont val="Times New Roman"/>
        <family val="1"/>
      </rPr>
      <t>)</t>
    </r>
  </si>
  <si>
    <t>勞保費自付合計</t>
  </si>
  <si>
    <r>
      <rPr>
        <sz val="12"/>
        <rFont val="標楷體"/>
        <family val="4"/>
      </rPr>
      <t>健保費學補合計</t>
    </r>
  </si>
  <si>
    <r>
      <rPr>
        <sz val="12"/>
        <rFont val="標楷體"/>
        <family val="4"/>
      </rPr>
      <t>健保費自付合計</t>
    </r>
  </si>
  <si>
    <r>
      <rPr>
        <sz val="12"/>
        <rFont val="標楷體"/>
        <family val="4"/>
      </rPr>
      <t xml:space="preserve">【投保勞保--範例】
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聘任部分工時人員時薪</t>
    </r>
    <r>
      <rPr>
        <sz val="12"/>
        <rFont val="Times New Roman"/>
        <family val="1"/>
      </rPr>
      <t>150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>/</t>
    </r>
    <r>
      <rPr>
        <sz val="12"/>
        <rFont val="標楷體"/>
        <family val="4"/>
      </rPr>
      <t>時</t>
    </r>
    <r>
      <rPr>
        <sz val="12"/>
        <rFont val="Times New Roman"/>
        <family val="1"/>
      </rPr>
      <t>*</t>
    </r>
    <r>
      <rPr>
        <sz val="12"/>
        <rFont val="標楷體"/>
        <family val="4"/>
      </rPr>
      <t>每月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小時，應發金額為</t>
    </r>
    <r>
      <rPr>
        <sz val="12"/>
        <rFont val="Times New Roman"/>
        <family val="1"/>
      </rPr>
      <t>4,500</t>
    </r>
    <r>
      <rPr>
        <sz val="12"/>
        <rFont val="標楷體"/>
        <family val="4"/>
      </rPr>
      <t>元，開始工作日期為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>日；退保為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日。</t>
    </r>
  </si>
  <si>
    <t>應發金額</t>
  </si>
  <si>
    <t>勞保自付</t>
  </si>
  <si>
    <t>二代健保補充保費-個人</t>
  </si>
  <si>
    <t>實領金額</t>
  </si>
  <si>
    <t>勞保學補</t>
  </si>
  <si>
    <t>勞退金</t>
  </si>
  <si>
    <t>雇主負擔二代健保補充保費</t>
  </si>
  <si>
    <t>健保自付</t>
  </si>
  <si>
    <t>健保學補</t>
  </si>
  <si>
    <t>【學校】負擔</t>
  </si>
  <si>
    <t>【個人】負擔</t>
  </si>
  <si>
    <t>投保金額</t>
  </si>
  <si>
    <t>同一天加退(才要輸入，沒有則輸入1)</t>
  </si>
  <si>
    <t>注意事項：
一、勞保費自被保險人加保之日起計算至退保當日為止，按實際在保天數計算，一個月概以30日計算
二、2月28日加保，保費及勞退金計收3日(28-30日)；2月28日退保，勞保費計收28日，但勞退金仍以30天算。
三、29日加保，31日退，保費計收2日(29-30日)；30日加保，31日退保，保費計收1日(30日)；31加退保，保費計收1日(30日)
四、保險為到職日加保，離職(工作最後一天)退保
五、外籍生不適用就業保險、不提勞退金
六、學校負擔為計畫應負擔之金額，應涵蓋雇主負擔二代雇主保費，雇主負擔二代雇主保費為1.91%。
七、若勞保為同一天加退者，請在欄位E4中，填入『30』，其餘，都請填『1』即可。</t>
  </si>
  <si>
    <t>○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</si>
</sst>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&quot;$&quot;#,##0"/>
    <numFmt numFmtId="178" formatCode="0.0%"/>
    <numFmt numFmtId="179" formatCode="_(* #,##0_);_(* \(#,##0\);_(* &quot;-&quot;_);_(@_)"/>
    <numFmt numFmtId="180" formatCode="_-* #,##0_-;\-* #,##0_-;_-* &quot;-&quot;??_-;_-@_-"/>
  </numFmts>
  <fonts count="81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sz val="9"/>
      <name val="Tahoma"/>
      <family val="2"/>
    </font>
    <font>
      <b/>
      <sz val="9"/>
      <name val="Tahoma"/>
      <family val="2"/>
    </font>
    <font>
      <sz val="9"/>
      <name val="細明體"/>
      <family val="3"/>
    </font>
    <font>
      <sz val="11"/>
      <name val="標楷體"/>
      <family val="4"/>
    </font>
    <font>
      <sz val="11"/>
      <name val="Times New Roman"/>
      <family val="1"/>
    </font>
    <font>
      <sz val="14"/>
      <name val="新細明體"/>
      <family val="1"/>
    </font>
    <font>
      <sz val="12"/>
      <color indexed="10"/>
      <name val="標楷體"/>
      <family val="4"/>
    </font>
    <font>
      <b/>
      <sz val="18"/>
      <name val="新細明體"/>
      <family val="1"/>
    </font>
    <font>
      <sz val="10"/>
      <name val="新細明體"/>
      <family val="1"/>
    </font>
    <font>
      <b/>
      <sz val="12"/>
      <color indexed="12"/>
      <name val="新細明體"/>
      <family val="1"/>
    </font>
    <font>
      <b/>
      <sz val="12"/>
      <name val="新細明體"/>
      <family val="1"/>
    </font>
    <font>
      <b/>
      <sz val="14"/>
      <color indexed="10"/>
      <name val="標楷體"/>
      <family val="4"/>
    </font>
    <font>
      <sz val="12"/>
      <color indexed="8"/>
      <name val="標楷體"/>
      <family val="4"/>
    </font>
    <font>
      <sz val="12"/>
      <color indexed="56"/>
      <name val="新細明體"/>
      <family val="1"/>
    </font>
    <font>
      <sz val="14"/>
      <color indexed="8"/>
      <name val="標楷體"/>
      <family val="4"/>
    </font>
    <font>
      <b/>
      <sz val="14"/>
      <color indexed="10"/>
      <name val="新細明體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30"/>
      <name val="Times New Roman"/>
      <family val="1"/>
    </font>
    <font>
      <sz val="10"/>
      <name val="Times New Roman"/>
      <family val="1"/>
    </font>
    <font>
      <u val="single"/>
      <sz val="10"/>
      <name val="標楷體"/>
      <family val="4"/>
    </font>
    <font>
      <sz val="9"/>
      <name val="標楷體"/>
      <family val="4"/>
    </font>
    <font>
      <b/>
      <sz val="14"/>
      <color indexed="10"/>
      <name val="Times New Roman"/>
      <family val="1"/>
    </font>
    <font>
      <b/>
      <sz val="15"/>
      <name val="標楷體"/>
      <family val="4"/>
    </font>
    <font>
      <sz val="15"/>
      <name val="標楷體"/>
      <family val="4"/>
    </font>
    <font>
      <sz val="15"/>
      <color indexed="8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4"/>
      <color rgb="FFFF0000"/>
      <name val="標楷體"/>
      <family val="4"/>
    </font>
    <font>
      <sz val="14"/>
      <color theme="1"/>
      <name val="標楷體"/>
      <family val="4"/>
    </font>
    <font>
      <sz val="12"/>
      <color theme="1"/>
      <name val="標楷體"/>
      <family val="4"/>
    </font>
    <font>
      <b/>
      <sz val="14"/>
      <color rgb="FFFF0000"/>
      <name val="新細明體"/>
      <family val="1"/>
    </font>
    <font>
      <sz val="12"/>
      <name val="Calibri"/>
      <family val="1"/>
    </font>
    <font>
      <b/>
      <sz val="12"/>
      <color rgb="FF0000FF"/>
      <name val="Calibri"/>
      <family val="1"/>
    </font>
    <font>
      <b/>
      <sz val="12"/>
      <name val="Calibri"/>
      <family val="1"/>
    </font>
    <font>
      <sz val="12"/>
      <color indexed="56"/>
      <name val="Calibri"/>
      <family val="1"/>
    </font>
    <font>
      <sz val="10"/>
      <name val="Calibri"/>
      <family val="1"/>
    </font>
    <font>
      <b/>
      <sz val="18"/>
      <name val="Calibri"/>
      <family val="1"/>
    </font>
    <font>
      <sz val="12"/>
      <color theme="1"/>
      <name val="Times New Roman"/>
      <family val="1"/>
    </font>
    <font>
      <b/>
      <sz val="14"/>
      <color rgb="FFFF0000"/>
      <name val="Times New Roman"/>
      <family val="1"/>
    </font>
    <font>
      <sz val="15"/>
      <color theme="1"/>
      <name val="標楷體"/>
      <family val="4"/>
    </font>
    <font>
      <sz val="12"/>
      <color rgb="FFFF0000"/>
      <name val="標楷體"/>
      <family val="4"/>
    </font>
    <font>
      <sz val="12"/>
      <color rgb="FFFF0000"/>
      <name val="Times New Roman"/>
      <family val="1"/>
    </font>
    <font>
      <b/>
      <sz val="8"/>
      <name val="新細明體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2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21" fillId="0" borderId="0" applyFont="0" applyFill="0" applyBorder="0" applyAlignment="0" applyProtection="0"/>
    <xf numFmtId="0" fontId="50" fillId="20" borderId="0" applyNumberFormat="0" applyBorder="0" applyAlignment="0" applyProtection="0"/>
    <xf numFmtId="0" fontId="51" fillId="0" borderId="1" applyNumberFormat="0" applyFill="0" applyAlignment="0" applyProtection="0"/>
    <xf numFmtId="0" fontId="52" fillId="21" borderId="0" applyNumberFormat="0" applyBorder="0" applyAlignment="0" applyProtection="0"/>
    <xf numFmtId="9" fontId="0" fillId="0" borderId="0" applyFont="0" applyFill="0" applyBorder="0" applyAlignment="0" applyProtection="0"/>
    <xf numFmtId="0" fontId="5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0" fillId="23" borderId="4" applyNumberFormat="0" applyFont="0" applyAlignment="0" applyProtection="0"/>
    <xf numFmtId="0" fontId="55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2" applyNumberFormat="0" applyAlignment="0" applyProtection="0"/>
    <xf numFmtId="0" fontId="61" fillId="22" borderId="8" applyNumberFormat="0" applyAlignment="0" applyProtection="0"/>
    <xf numFmtId="0" fontId="62" fillId="31" borderId="9" applyNumberFormat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</cellStyleXfs>
  <cellXfs count="18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3" fontId="4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3" fontId="4" fillId="0" borderId="10" xfId="0" applyNumberFormat="1" applyFont="1" applyFill="1" applyBorder="1" applyAlignment="1">
      <alignment horizontal="right"/>
    </xf>
    <xf numFmtId="3" fontId="4" fillId="33" borderId="11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8" fillId="33" borderId="11" xfId="0" applyNumberFormat="1" applyFont="1" applyFill="1" applyBorder="1" applyAlignment="1">
      <alignment vertical="center"/>
    </xf>
    <xf numFmtId="3" fontId="9" fillId="33" borderId="11" xfId="0" applyNumberFormat="1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/>
    </xf>
    <xf numFmtId="0" fontId="6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11" xfId="0" applyNumberFormat="1" applyBorder="1" applyAlignment="1">
      <alignment vertical="center"/>
    </xf>
    <xf numFmtId="9" fontId="0" fillId="0" borderId="0" xfId="0" applyNumberFormat="1" applyAlignment="1">
      <alignment vertical="center"/>
    </xf>
    <xf numFmtId="0" fontId="10" fillId="0" borderId="0" xfId="0" applyFont="1" applyAlignment="1">
      <alignment vertical="center"/>
    </xf>
    <xf numFmtId="9" fontId="10" fillId="0" borderId="0" xfId="0" applyNumberFormat="1" applyFont="1" applyAlignment="1">
      <alignment vertical="center"/>
    </xf>
    <xf numFmtId="0" fontId="0" fillId="0" borderId="0" xfId="0" applyAlignment="1">
      <alignment vertical="center" wrapText="1"/>
    </xf>
    <xf numFmtId="0" fontId="10" fillId="0" borderId="0" xfId="0" applyFont="1" applyAlignment="1">
      <alignment vertical="center" wrapText="1"/>
    </xf>
    <xf numFmtId="0" fontId="0" fillId="0" borderId="0" xfId="0" applyFill="1" applyAlignment="1">
      <alignment vertical="center"/>
    </xf>
    <xf numFmtId="9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 wrapText="1"/>
    </xf>
    <xf numFmtId="3" fontId="8" fillId="0" borderId="12" xfId="0" applyNumberFormat="1" applyFont="1" applyFill="1" applyBorder="1" applyAlignment="1">
      <alignment horizontal="center" wrapText="1"/>
    </xf>
    <xf numFmtId="3" fontId="8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Border="1" applyAlignment="1">
      <alignment horizontal="right"/>
    </xf>
    <xf numFmtId="3" fontId="4" fillId="33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65" fillId="0" borderId="0" xfId="0" applyFont="1" applyAlignment="1">
      <alignment vertical="center"/>
    </xf>
    <xf numFmtId="3" fontId="8" fillId="0" borderId="13" xfId="0" applyNumberFormat="1" applyFont="1" applyFill="1" applyBorder="1" applyAlignment="1">
      <alignment horizontal="center" wrapText="1"/>
    </xf>
    <xf numFmtId="3" fontId="66" fillId="33" borderId="11" xfId="0" applyNumberFormat="1" applyFont="1" applyFill="1" applyBorder="1" applyAlignment="1">
      <alignment vertical="center"/>
    </xf>
    <xf numFmtId="3" fontId="66" fillId="0" borderId="11" xfId="0" applyNumberFormat="1" applyFont="1" applyFill="1" applyBorder="1" applyAlignment="1">
      <alignment vertical="center"/>
    </xf>
    <xf numFmtId="0" fontId="67" fillId="0" borderId="0" xfId="0" applyFont="1" applyAlignment="1">
      <alignment vertical="center"/>
    </xf>
    <xf numFmtId="3" fontId="66" fillId="0" borderId="11" xfId="0" applyNumberFormat="1" applyFont="1" applyBorder="1" applyAlignment="1">
      <alignment horizontal="right"/>
    </xf>
    <xf numFmtId="3" fontId="66" fillId="0" borderId="11" xfId="0" applyNumberFormat="1" applyFont="1" applyBorder="1" applyAlignment="1">
      <alignment vertical="center"/>
    </xf>
    <xf numFmtId="3" fontId="8" fillId="0" borderId="12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178" fontId="0" fillId="0" borderId="0" xfId="0" applyNumberFormat="1" applyAlignment="1">
      <alignment vertical="center"/>
    </xf>
    <xf numFmtId="0" fontId="0" fillId="0" borderId="11" xfId="0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3" fontId="0" fillId="0" borderId="11" xfId="0" applyNumberFormat="1" applyFill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8" fillId="0" borderId="0" xfId="0" applyFont="1" applyAlignment="1">
      <alignment vertical="center"/>
    </xf>
    <xf numFmtId="0" fontId="68" fillId="0" borderId="0" xfId="0" applyFont="1" applyFill="1" applyAlignment="1">
      <alignment vertical="center"/>
    </xf>
    <xf numFmtId="0" fontId="69" fillId="34" borderId="0" xfId="33" applyFont="1" applyFill="1">
      <alignment/>
      <protection/>
    </xf>
    <xf numFmtId="0" fontId="70" fillId="34" borderId="0" xfId="33" applyFont="1" applyFill="1" applyAlignment="1">
      <alignment vertical="top" wrapText="1"/>
      <protection/>
    </xf>
    <xf numFmtId="0" fontId="71" fillId="34" borderId="0" xfId="33" applyFont="1" applyFill="1">
      <alignment/>
      <protection/>
    </xf>
    <xf numFmtId="0" fontId="69" fillId="0" borderId="0" xfId="33" applyFont="1" applyAlignment="1">
      <alignment horizontal="right"/>
      <protection/>
    </xf>
    <xf numFmtId="0" fontId="72" fillId="34" borderId="14" xfId="33" applyFont="1" applyFill="1" applyBorder="1" applyAlignment="1">
      <alignment horizontal="center"/>
      <protection/>
    </xf>
    <xf numFmtId="0" fontId="72" fillId="34" borderId="15" xfId="33" applyFont="1" applyFill="1" applyBorder="1" applyAlignment="1">
      <alignment horizontal="center"/>
      <protection/>
    </xf>
    <xf numFmtId="0" fontId="69" fillId="34" borderId="16" xfId="33" applyFont="1" applyFill="1" applyBorder="1" applyAlignment="1">
      <alignment horizontal="center"/>
      <protection/>
    </xf>
    <xf numFmtId="0" fontId="69" fillId="34" borderId="17" xfId="33" applyFont="1" applyFill="1" applyBorder="1" applyAlignment="1">
      <alignment horizontal="center"/>
      <protection/>
    </xf>
    <xf numFmtId="0" fontId="69" fillId="34" borderId="15" xfId="33" applyFont="1" applyFill="1" applyBorder="1" applyAlignment="1">
      <alignment horizontal="center"/>
      <protection/>
    </xf>
    <xf numFmtId="179" fontId="69" fillId="34" borderId="18" xfId="36" applyFont="1" applyFill="1" applyBorder="1" applyAlignment="1">
      <alignment horizontal="center"/>
    </xf>
    <xf numFmtId="0" fontId="72" fillId="34" borderId="19" xfId="33" applyFont="1" applyFill="1" applyBorder="1" applyAlignment="1">
      <alignment horizontal="center"/>
      <protection/>
    </xf>
    <xf numFmtId="0" fontId="72" fillId="34" borderId="13" xfId="33" applyFont="1" applyFill="1" applyBorder="1" applyAlignment="1">
      <alignment horizontal="center"/>
      <protection/>
    </xf>
    <xf numFmtId="0" fontId="69" fillId="34" borderId="0" xfId="33" applyFont="1" applyFill="1" applyBorder="1" applyAlignment="1">
      <alignment horizontal="center"/>
      <protection/>
    </xf>
    <xf numFmtId="0" fontId="69" fillId="34" borderId="20" xfId="33" applyFont="1" applyFill="1" applyBorder="1" applyAlignment="1">
      <alignment horizontal="center"/>
      <protection/>
    </xf>
    <xf numFmtId="0" fontId="69" fillId="34" borderId="13" xfId="33" applyFont="1" applyFill="1" applyBorder="1" applyAlignment="1">
      <alignment horizontal="center"/>
      <protection/>
    </xf>
    <xf numFmtId="179" fontId="69" fillId="34" borderId="0" xfId="36" applyFont="1" applyFill="1" applyBorder="1" applyAlignment="1">
      <alignment horizontal="center"/>
    </xf>
    <xf numFmtId="179" fontId="69" fillId="34" borderId="21" xfId="36" applyFont="1" applyFill="1" applyBorder="1" applyAlignment="1">
      <alignment horizontal="center"/>
    </xf>
    <xf numFmtId="0" fontId="72" fillId="34" borderId="22" xfId="33" applyFont="1" applyFill="1" applyBorder="1" applyAlignment="1">
      <alignment horizontal="center"/>
      <protection/>
    </xf>
    <xf numFmtId="0" fontId="72" fillId="34" borderId="12" xfId="33" applyFont="1" applyFill="1" applyBorder="1" applyAlignment="1">
      <alignment horizontal="center"/>
      <protection/>
    </xf>
    <xf numFmtId="0" fontId="72" fillId="34" borderId="23" xfId="33" applyFont="1" applyFill="1" applyBorder="1" applyAlignment="1">
      <alignment horizontal="center"/>
      <protection/>
    </xf>
    <xf numFmtId="0" fontId="72" fillId="34" borderId="10" xfId="33" applyFont="1" applyFill="1" applyBorder="1" applyAlignment="1">
      <alignment horizontal="center"/>
      <protection/>
    </xf>
    <xf numFmtId="0" fontId="69" fillId="34" borderId="24" xfId="33" applyFont="1" applyFill="1" applyBorder="1" applyAlignment="1">
      <alignment horizontal="center"/>
      <protection/>
    </xf>
    <xf numFmtId="0" fontId="69" fillId="34" borderId="25" xfId="33" applyFont="1" applyFill="1" applyBorder="1" applyAlignment="1">
      <alignment horizontal="center"/>
      <protection/>
    </xf>
    <xf numFmtId="0" fontId="69" fillId="34" borderId="10" xfId="33" applyFont="1" applyFill="1" applyBorder="1" applyAlignment="1">
      <alignment horizontal="center"/>
      <protection/>
    </xf>
    <xf numFmtId="179" fontId="69" fillId="34" borderId="26" xfId="36" applyFont="1" applyFill="1" applyBorder="1" applyAlignment="1">
      <alignment horizontal="center"/>
    </xf>
    <xf numFmtId="0" fontId="69" fillId="34" borderId="26" xfId="33" applyFont="1" applyFill="1" applyBorder="1" applyAlignment="1">
      <alignment horizontal="center"/>
      <protection/>
    </xf>
    <xf numFmtId="0" fontId="69" fillId="34" borderId="21" xfId="33" applyFont="1" applyFill="1" applyBorder="1" applyAlignment="1">
      <alignment horizontal="center"/>
      <protection/>
    </xf>
    <xf numFmtId="0" fontId="69" fillId="34" borderId="12" xfId="33" applyFont="1" applyFill="1" applyBorder="1" applyAlignment="1">
      <alignment horizontal="center"/>
      <protection/>
    </xf>
    <xf numFmtId="0" fontId="73" fillId="34" borderId="11" xfId="33" applyFont="1" applyFill="1" applyBorder="1" applyAlignment="1">
      <alignment horizontal="center" vertical="center"/>
      <protection/>
    </xf>
    <xf numFmtId="0" fontId="73" fillId="34" borderId="27" xfId="33" applyFont="1" applyFill="1" applyBorder="1" applyAlignment="1">
      <alignment horizontal="center" vertical="center"/>
      <protection/>
    </xf>
    <xf numFmtId="0" fontId="73" fillId="34" borderId="11" xfId="33" applyFont="1" applyFill="1" applyBorder="1" applyAlignment="1">
      <alignment horizontal="center" vertical="center" wrapText="1"/>
      <protection/>
    </xf>
    <xf numFmtId="0" fontId="73" fillId="34" borderId="0" xfId="33" applyFont="1" applyFill="1" applyBorder="1" applyAlignment="1">
      <alignment horizontal="right"/>
      <protection/>
    </xf>
    <xf numFmtId="0" fontId="69" fillId="34" borderId="0" xfId="33" applyFont="1" applyFill="1" applyBorder="1" applyAlignment="1">
      <alignment horizontal="centerContinuous"/>
      <protection/>
    </xf>
    <xf numFmtId="0" fontId="74" fillId="34" borderId="0" xfId="33" applyFont="1" applyFill="1" applyBorder="1" applyAlignment="1">
      <alignment horizontal="centerContinuous"/>
      <protection/>
    </xf>
    <xf numFmtId="180" fontId="69" fillId="34" borderId="0" xfId="34" applyNumberFormat="1" applyFont="1" applyFill="1" applyAlignment="1">
      <alignment/>
    </xf>
    <xf numFmtId="180" fontId="71" fillId="34" borderId="0" xfId="34" applyNumberFormat="1" applyFont="1" applyFill="1" applyAlignment="1">
      <alignment/>
    </xf>
    <xf numFmtId="0" fontId="69" fillId="34" borderId="28" xfId="33" applyFont="1" applyFill="1" applyBorder="1" applyAlignment="1">
      <alignment horizontal="center"/>
      <protection/>
    </xf>
    <xf numFmtId="180" fontId="69" fillId="34" borderId="11" xfId="34" applyNumberFormat="1" applyFont="1" applyFill="1" applyBorder="1" applyAlignment="1">
      <alignment/>
    </xf>
    <xf numFmtId="180" fontId="69" fillId="34" borderId="11" xfId="34" applyNumberFormat="1" applyFont="1" applyFill="1" applyBorder="1" applyAlignment="1">
      <alignment horizontal="center"/>
    </xf>
    <xf numFmtId="180" fontId="71" fillId="34" borderId="11" xfId="34" applyNumberFormat="1" applyFont="1" applyFill="1" applyBorder="1" applyAlignment="1">
      <alignment/>
    </xf>
    <xf numFmtId="0" fontId="21" fillId="0" borderId="0" xfId="0" applyFont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176" fontId="67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176" fontId="21" fillId="0" borderId="11" xfId="0" applyNumberFormat="1" applyFont="1" applyFill="1" applyBorder="1" applyAlignment="1">
      <alignment horizontal="center" vertical="center"/>
    </xf>
    <xf numFmtId="0" fontId="21" fillId="35" borderId="29" xfId="0" applyFont="1" applyFill="1" applyBorder="1" applyAlignment="1">
      <alignment horizontal="center" vertical="center"/>
    </xf>
    <xf numFmtId="0" fontId="21" fillId="35" borderId="30" xfId="0" applyFont="1" applyFill="1" applyBorder="1" applyAlignment="1">
      <alignment horizontal="center" vertical="center"/>
    </xf>
    <xf numFmtId="177" fontId="21" fillId="0" borderId="27" xfId="0" applyNumberFormat="1" applyFont="1" applyFill="1" applyBorder="1" applyAlignment="1">
      <alignment horizontal="center" vertical="center"/>
    </xf>
    <xf numFmtId="176" fontId="75" fillId="0" borderId="11" xfId="0" applyNumberFormat="1" applyFont="1" applyFill="1" applyBorder="1" applyAlignment="1">
      <alignment horizontal="center" vertical="center"/>
    </xf>
    <xf numFmtId="176" fontId="75" fillId="36" borderId="11" xfId="0" applyNumberFormat="1" applyFont="1" applyFill="1" applyBorder="1" applyAlignment="1">
      <alignment horizontal="center" vertical="center"/>
    </xf>
    <xf numFmtId="3" fontId="21" fillId="13" borderId="11" xfId="0" applyNumberFormat="1" applyFont="1" applyFill="1" applyBorder="1" applyAlignment="1">
      <alignment horizontal="center" vertical="center"/>
    </xf>
    <xf numFmtId="3" fontId="21" fillId="35" borderId="30" xfId="0" applyNumberFormat="1" applyFont="1" applyFill="1" applyBorder="1" applyAlignment="1">
      <alignment horizontal="center" vertical="center"/>
    </xf>
    <xf numFmtId="3" fontId="24" fillId="35" borderId="31" xfId="0" applyNumberFormat="1" applyFont="1" applyFill="1" applyBorder="1" applyAlignment="1">
      <alignment horizontal="center" vertical="center"/>
    </xf>
    <xf numFmtId="176" fontId="75" fillId="6" borderId="11" xfId="0" applyNumberFormat="1" applyFont="1" applyFill="1" applyBorder="1" applyAlignment="1">
      <alignment horizontal="center" vertical="center"/>
    </xf>
    <xf numFmtId="0" fontId="76" fillId="0" borderId="0" xfId="0" applyFont="1" applyAlignment="1">
      <alignment vertical="center"/>
    </xf>
    <xf numFmtId="0" fontId="76" fillId="0" borderId="0" xfId="0" applyFont="1" applyFill="1" applyAlignment="1">
      <alignment vertical="center"/>
    </xf>
    <xf numFmtId="0" fontId="3" fillId="6" borderId="32" xfId="0" applyFont="1" applyFill="1" applyBorder="1" applyAlignment="1">
      <alignment horizontal="center" vertical="center"/>
    </xf>
    <xf numFmtId="3" fontId="3" fillId="6" borderId="33" xfId="0" applyNumberFormat="1" applyFont="1" applyFill="1" applyBorder="1" applyAlignment="1">
      <alignment horizontal="center" vertical="center"/>
    </xf>
    <xf numFmtId="177" fontId="3" fillId="6" borderId="10" xfId="0" applyNumberFormat="1" applyFont="1" applyFill="1" applyBorder="1" applyAlignment="1">
      <alignment horizontal="center" vertical="center"/>
    </xf>
    <xf numFmtId="176" fontId="67" fillId="6" borderId="10" xfId="0" applyNumberFormat="1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3" fontId="3" fillId="6" borderId="10" xfId="0" applyNumberFormat="1" applyFont="1" applyFill="1" applyBorder="1" applyAlignment="1">
      <alignment horizontal="center" vertical="center" wrapText="1"/>
    </xf>
    <xf numFmtId="3" fontId="30" fillId="0" borderId="29" xfId="0" applyNumberFormat="1" applyFont="1" applyFill="1" applyBorder="1" applyAlignment="1">
      <alignment horizontal="center" vertical="center"/>
    </xf>
    <xf numFmtId="176" fontId="30" fillId="0" borderId="30" xfId="0" applyNumberFormat="1" applyFont="1" applyFill="1" applyBorder="1" applyAlignment="1">
      <alignment horizontal="center" vertical="center"/>
    </xf>
    <xf numFmtId="3" fontId="30" fillId="0" borderId="30" xfId="0" applyNumberFormat="1" applyFont="1" applyFill="1" applyBorder="1" applyAlignment="1">
      <alignment horizontal="center" vertical="center"/>
    </xf>
    <xf numFmtId="176" fontId="77" fillId="0" borderId="30" xfId="0" applyNumberFormat="1" applyFont="1" applyFill="1" applyBorder="1" applyAlignment="1">
      <alignment horizontal="center" vertical="center"/>
    </xf>
    <xf numFmtId="0" fontId="30" fillId="0" borderId="30" xfId="0" applyNumberFormat="1" applyFont="1" applyFill="1" applyBorder="1" applyAlignment="1">
      <alignment horizontal="center" vertical="center"/>
    </xf>
    <xf numFmtId="0" fontId="69" fillId="34" borderId="34" xfId="33" applyFont="1" applyFill="1" applyBorder="1" applyAlignment="1">
      <alignment vertical="center" wrapText="1"/>
      <protection/>
    </xf>
    <xf numFmtId="0" fontId="69" fillId="34" borderId="23" xfId="33" applyFont="1" applyFill="1" applyBorder="1" applyAlignment="1">
      <alignment vertical="center" wrapText="1"/>
      <protection/>
    </xf>
    <xf numFmtId="0" fontId="70" fillId="34" borderId="0" xfId="33" applyFont="1" applyFill="1" applyAlignment="1">
      <alignment horizontal="left" wrapText="1"/>
      <protection/>
    </xf>
    <xf numFmtId="0" fontId="73" fillId="34" borderId="35" xfId="33" applyFont="1" applyFill="1" applyBorder="1" applyAlignment="1">
      <alignment horizontal="center" vertical="center" wrapText="1"/>
      <protection/>
    </xf>
    <xf numFmtId="0" fontId="69" fillId="34" borderId="36" xfId="33" applyFont="1" applyFill="1" applyBorder="1" applyAlignment="1">
      <alignment horizontal="center" vertical="center" wrapText="1"/>
      <protection/>
    </xf>
    <xf numFmtId="0" fontId="73" fillId="34" borderId="37" xfId="33" applyFont="1" applyFill="1" applyBorder="1" applyAlignment="1">
      <alignment horizontal="center" vertical="center"/>
      <protection/>
    </xf>
    <xf numFmtId="0" fontId="21" fillId="0" borderId="10" xfId="33" applyBorder="1" applyAlignment="1">
      <alignment/>
      <protection/>
    </xf>
    <xf numFmtId="0" fontId="73" fillId="34" borderId="38" xfId="33" applyFont="1" applyFill="1" applyBorder="1" applyAlignment="1">
      <alignment horizontal="center" vertical="center"/>
      <protection/>
    </xf>
    <xf numFmtId="0" fontId="69" fillId="0" borderId="39" xfId="33" applyFont="1" applyBorder="1" applyAlignment="1">
      <alignment horizontal="center" vertical="center"/>
      <protection/>
    </xf>
    <xf numFmtId="0" fontId="69" fillId="0" borderId="40" xfId="33" applyFont="1" applyBorder="1" applyAlignment="1">
      <alignment horizontal="center" vertical="center"/>
      <protection/>
    </xf>
    <xf numFmtId="0" fontId="69" fillId="34" borderId="37" xfId="33" applyFont="1" applyFill="1" applyBorder="1" applyAlignment="1">
      <alignment vertical="center" wrapText="1"/>
      <protection/>
    </xf>
    <xf numFmtId="0" fontId="69" fillId="34" borderId="10" xfId="33" applyFont="1" applyFill="1" applyBorder="1" applyAlignment="1">
      <alignment vertical="center" wrapText="1"/>
      <protection/>
    </xf>
    <xf numFmtId="3" fontId="4" fillId="0" borderId="0" xfId="0" applyNumberFormat="1" applyFont="1" applyFill="1" applyAlignment="1">
      <alignment horizontal="center" vertical="center"/>
    </xf>
    <xf numFmtId="3" fontId="8" fillId="0" borderId="12" xfId="0" applyNumberFormat="1" applyFont="1" applyFill="1" applyBorder="1" applyAlignment="1">
      <alignment horizontal="center" wrapText="1"/>
    </xf>
    <xf numFmtId="3" fontId="8" fillId="0" borderId="10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9" fillId="3" borderId="0" xfId="0" applyFont="1" applyFill="1" applyAlignment="1">
      <alignment horizontal="left" vertical="center" wrapText="1"/>
    </xf>
    <xf numFmtId="176" fontId="21" fillId="0" borderId="12" xfId="0" applyNumberFormat="1" applyFont="1" applyFill="1" applyBorder="1" applyAlignment="1">
      <alignment horizontal="center" vertical="center" wrapText="1"/>
    </xf>
    <xf numFmtId="176" fontId="21" fillId="0" borderId="10" xfId="0" applyNumberFormat="1" applyFont="1" applyFill="1" applyBorder="1" applyAlignment="1">
      <alignment horizontal="center" vertical="center" wrapText="1"/>
    </xf>
    <xf numFmtId="176" fontId="21" fillId="0" borderId="11" xfId="0" applyNumberFormat="1" applyFont="1" applyFill="1" applyBorder="1" applyAlignment="1">
      <alignment horizontal="center" vertical="center"/>
    </xf>
    <xf numFmtId="0" fontId="21" fillId="0" borderId="3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78" fillId="0" borderId="33" xfId="0" applyFont="1" applyBorder="1" applyAlignment="1">
      <alignment horizontal="center" vertical="center" wrapText="1"/>
    </xf>
    <xf numFmtId="0" fontId="79" fillId="0" borderId="11" xfId="0" applyFont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/>
    </xf>
    <xf numFmtId="176" fontId="30" fillId="0" borderId="30" xfId="0" applyNumberFormat="1" applyFont="1" applyFill="1" applyBorder="1" applyAlignment="1">
      <alignment horizontal="center" vertical="center"/>
    </xf>
    <xf numFmtId="0" fontId="30" fillId="0" borderId="30" xfId="0" applyFont="1" applyFill="1" applyBorder="1" applyAlignment="1">
      <alignment horizontal="center" vertical="center"/>
    </xf>
    <xf numFmtId="176" fontId="67" fillId="6" borderId="10" xfId="0" applyNumberFormat="1" applyFont="1" applyFill="1" applyBorder="1" applyAlignment="1">
      <alignment horizontal="center" vertical="center" wrapText="1"/>
    </xf>
    <xf numFmtId="176" fontId="67" fillId="6" borderId="23" xfId="0" applyNumberFormat="1" applyFont="1" applyFill="1" applyBorder="1" applyAlignment="1">
      <alignment horizontal="center" vertical="center" wrapText="1"/>
    </xf>
    <xf numFmtId="176" fontId="77" fillId="0" borderId="30" xfId="0" applyNumberFormat="1" applyFont="1" applyFill="1" applyBorder="1" applyAlignment="1">
      <alignment horizontal="center" vertical="center"/>
    </xf>
    <xf numFmtId="176" fontId="77" fillId="0" borderId="31" xfId="0" applyNumberFormat="1" applyFont="1" applyFill="1" applyBorder="1" applyAlignment="1">
      <alignment horizontal="center" vertical="center"/>
    </xf>
    <xf numFmtId="177" fontId="3" fillId="7" borderId="41" xfId="0" applyNumberFormat="1" applyFont="1" applyFill="1" applyBorder="1" applyAlignment="1">
      <alignment horizontal="center" vertical="center"/>
    </xf>
    <xf numFmtId="177" fontId="3" fillId="7" borderId="42" xfId="0" applyNumberFormat="1" applyFont="1" applyFill="1" applyBorder="1" applyAlignment="1">
      <alignment horizontal="center" vertical="center"/>
    </xf>
    <xf numFmtId="177" fontId="3" fillId="7" borderId="43" xfId="0" applyNumberFormat="1" applyFont="1" applyFill="1" applyBorder="1" applyAlignment="1">
      <alignment horizontal="center" vertical="center"/>
    </xf>
    <xf numFmtId="0" fontId="3" fillId="5" borderId="41" xfId="0" applyFont="1" applyFill="1" applyBorder="1" applyAlignment="1">
      <alignment horizontal="center" vertical="center"/>
    </xf>
    <xf numFmtId="0" fontId="3" fillId="5" borderId="42" xfId="0" applyFont="1" applyFill="1" applyBorder="1" applyAlignment="1">
      <alignment horizontal="center" vertical="center"/>
    </xf>
    <xf numFmtId="0" fontId="3" fillId="5" borderId="43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0" fontId="25" fillId="0" borderId="44" xfId="0" applyFont="1" applyFill="1" applyBorder="1" applyAlignment="1" applyProtection="1">
      <alignment horizontal="center" vertical="center" wrapText="1"/>
      <protection/>
    </xf>
    <xf numFmtId="0" fontId="25" fillId="0" borderId="45" xfId="0" applyFont="1" applyFill="1" applyBorder="1" applyAlignment="1" applyProtection="1">
      <alignment horizontal="center" vertical="center"/>
      <protection/>
    </xf>
    <xf numFmtId="176" fontId="21" fillId="6" borderId="12" xfId="0" applyNumberFormat="1" applyFont="1" applyFill="1" applyBorder="1" applyAlignment="1">
      <alignment horizontal="center" vertical="center" wrapText="1"/>
    </xf>
    <xf numFmtId="176" fontId="21" fillId="6" borderId="10" xfId="0" applyNumberFormat="1" applyFont="1" applyFill="1" applyBorder="1" applyAlignment="1">
      <alignment horizontal="center" vertical="center" wrapText="1"/>
    </xf>
    <xf numFmtId="176" fontId="3" fillId="36" borderId="11" xfId="0" applyNumberFormat="1" applyFont="1" applyFill="1" applyBorder="1" applyAlignment="1">
      <alignment horizontal="center" vertical="center" wrapText="1"/>
    </xf>
    <xf numFmtId="176" fontId="75" fillId="36" borderId="11" xfId="0" applyNumberFormat="1" applyFont="1" applyFill="1" applyBorder="1" applyAlignment="1">
      <alignment horizontal="center" vertical="center" wrapText="1"/>
    </xf>
    <xf numFmtId="0" fontId="21" fillId="13" borderId="11" xfId="0" applyFont="1" applyFill="1" applyBorder="1" applyAlignment="1">
      <alignment horizontal="center" vertical="center" wrapText="1"/>
    </xf>
    <xf numFmtId="0" fontId="21" fillId="13" borderId="11" xfId="0" applyFont="1" applyFill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176" fontId="21" fillId="0" borderId="11" xfId="0" applyNumberFormat="1" applyFont="1" applyFill="1" applyBorder="1" applyAlignment="1">
      <alignment horizontal="center" vertical="center" wrapText="1"/>
    </xf>
    <xf numFmtId="176" fontId="75" fillId="0" borderId="11" xfId="0" applyNumberFormat="1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千分位[0] 2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60"/>
  <sheetViews>
    <sheetView showGridLines="0" zoomScaleSheetLayoutView="80" zoomScalePageLayoutView="0" workbookViewId="0" topLeftCell="A1">
      <selection activeCell="E16" sqref="E16"/>
    </sheetView>
  </sheetViews>
  <sheetFormatPr defaultColWidth="8.75390625" defaultRowHeight="16.5"/>
  <cols>
    <col min="1" max="2" width="10.25390625" style="91" customWidth="1"/>
    <col min="3" max="3" width="11.25390625" style="57" customWidth="1"/>
    <col min="4" max="4" width="14.25390625" style="57" customWidth="1"/>
    <col min="5" max="8" width="12.75390625" style="57" customWidth="1"/>
    <col min="9" max="10" width="14.25390625" style="57" customWidth="1"/>
    <col min="11" max="16384" width="8.75390625" style="57" customWidth="1"/>
  </cols>
  <sheetData>
    <row r="1" spans="4:8" ht="25.5">
      <c r="D1" s="90" t="s">
        <v>162</v>
      </c>
      <c r="E1" s="89"/>
      <c r="F1" s="89"/>
      <c r="G1" s="89"/>
      <c r="H1" s="89"/>
    </row>
    <row r="2" spans="4:10" ht="17.25" thickBot="1">
      <c r="D2" s="89" t="s">
        <v>183</v>
      </c>
      <c r="E2" s="89"/>
      <c r="F2" s="89"/>
      <c r="G2" s="89"/>
      <c r="H2" s="89"/>
      <c r="J2" s="88" t="s">
        <v>0</v>
      </c>
    </row>
    <row r="3" spans="3:10" ht="22.5" customHeight="1">
      <c r="C3" s="130" t="s">
        <v>163</v>
      </c>
      <c r="D3" s="132" t="s">
        <v>164</v>
      </c>
      <c r="E3" s="134" t="s">
        <v>1</v>
      </c>
      <c r="F3" s="135"/>
      <c r="G3" s="135"/>
      <c r="H3" s="136"/>
      <c r="I3" s="137" t="s">
        <v>165</v>
      </c>
      <c r="J3" s="127" t="s">
        <v>166</v>
      </c>
    </row>
    <row r="4" spans="3:10" ht="48" customHeight="1">
      <c r="C4" s="131"/>
      <c r="D4" s="133"/>
      <c r="E4" s="87" t="s">
        <v>167</v>
      </c>
      <c r="F4" s="86" t="s">
        <v>168</v>
      </c>
      <c r="G4" s="85" t="s">
        <v>169</v>
      </c>
      <c r="H4" s="85" t="s">
        <v>170</v>
      </c>
      <c r="I4" s="138"/>
      <c r="J4" s="128"/>
    </row>
    <row r="5" spans="1:10" ht="16.5">
      <c r="A5" s="94">
        <v>0</v>
      </c>
      <c r="B5" s="95">
        <v>23100</v>
      </c>
      <c r="C5" s="79">
        <v>1</v>
      </c>
      <c r="D5" s="81">
        <v>23100</v>
      </c>
      <c r="E5" s="80">
        <f aca="true" t="shared" si="0" ref="E5:E52">+ROUND(D5*0.0469*0.3,0)</f>
        <v>325</v>
      </c>
      <c r="F5" s="79">
        <f aca="true" t="shared" si="1" ref="F5:F52">+E5*2</f>
        <v>650</v>
      </c>
      <c r="G5" s="80">
        <f aca="true" t="shared" si="2" ref="G5:G52">+E5*3</f>
        <v>975</v>
      </c>
      <c r="H5" s="82">
        <f aca="true" t="shared" si="3" ref="H5:H52">+E5*4</f>
        <v>1300</v>
      </c>
      <c r="I5" s="77">
        <f aca="true" t="shared" si="4" ref="I5:I52">+ROUND(D5*0.0469*0.6*1.61,0)</f>
        <v>1047</v>
      </c>
      <c r="J5" s="76">
        <f aca="true" t="shared" si="5" ref="J5:J52">+ROUND(D5*0.0469*0.1*1.61,0)</f>
        <v>174</v>
      </c>
    </row>
    <row r="6" spans="1:10" ht="16.5">
      <c r="A6" s="94">
        <v>23101</v>
      </c>
      <c r="B6" s="95">
        <v>24000</v>
      </c>
      <c r="C6" s="70">
        <f aca="true" t="shared" si="6" ref="C6:C52">+C5+1</f>
        <v>2</v>
      </c>
      <c r="D6" s="72">
        <v>24000</v>
      </c>
      <c r="E6" s="84">
        <f t="shared" si="0"/>
        <v>338</v>
      </c>
      <c r="F6" s="70">
        <f t="shared" si="1"/>
        <v>676</v>
      </c>
      <c r="G6" s="70">
        <f t="shared" si="2"/>
        <v>1014</v>
      </c>
      <c r="H6" s="69">
        <f t="shared" si="3"/>
        <v>1352</v>
      </c>
      <c r="I6" s="68">
        <f t="shared" si="4"/>
        <v>1087</v>
      </c>
      <c r="J6" s="67">
        <f t="shared" si="5"/>
        <v>181</v>
      </c>
    </row>
    <row r="7" spans="1:10" ht="16.5">
      <c r="A7" s="94">
        <v>24001</v>
      </c>
      <c r="B7" s="95">
        <v>25200</v>
      </c>
      <c r="C7" s="70">
        <f t="shared" si="6"/>
        <v>3</v>
      </c>
      <c r="D7" s="72">
        <v>25200</v>
      </c>
      <c r="E7" s="71">
        <f t="shared" si="0"/>
        <v>355</v>
      </c>
      <c r="F7" s="70">
        <f t="shared" si="1"/>
        <v>710</v>
      </c>
      <c r="G7" s="70">
        <f t="shared" si="2"/>
        <v>1065</v>
      </c>
      <c r="H7" s="69">
        <f t="shared" si="3"/>
        <v>1420</v>
      </c>
      <c r="I7" s="68">
        <f t="shared" si="4"/>
        <v>1142</v>
      </c>
      <c r="J7" s="67">
        <f t="shared" si="5"/>
        <v>190</v>
      </c>
    </row>
    <row r="8" spans="1:10" ht="16.5">
      <c r="A8" s="94">
        <v>25201</v>
      </c>
      <c r="B8" s="95">
        <v>26400</v>
      </c>
      <c r="C8" s="70">
        <f t="shared" si="6"/>
        <v>4</v>
      </c>
      <c r="D8" s="72">
        <v>26400</v>
      </c>
      <c r="E8" s="71">
        <f t="shared" si="0"/>
        <v>371</v>
      </c>
      <c r="F8" s="70">
        <f t="shared" si="1"/>
        <v>742</v>
      </c>
      <c r="G8" s="70">
        <f t="shared" si="2"/>
        <v>1113</v>
      </c>
      <c r="H8" s="69">
        <f t="shared" si="3"/>
        <v>1484</v>
      </c>
      <c r="I8" s="68">
        <f t="shared" si="4"/>
        <v>1196</v>
      </c>
      <c r="J8" s="67">
        <f t="shared" si="5"/>
        <v>199</v>
      </c>
    </row>
    <row r="9" spans="1:10" ht="16.5">
      <c r="A9" s="94">
        <v>26401</v>
      </c>
      <c r="B9" s="95">
        <v>27600</v>
      </c>
      <c r="C9" s="70">
        <f t="shared" si="6"/>
        <v>5</v>
      </c>
      <c r="D9" s="72">
        <v>27600</v>
      </c>
      <c r="E9" s="71">
        <f t="shared" si="0"/>
        <v>388</v>
      </c>
      <c r="F9" s="70">
        <f t="shared" si="1"/>
        <v>776</v>
      </c>
      <c r="G9" s="70">
        <f t="shared" si="2"/>
        <v>1164</v>
      </c>
      <c r="H9" s="69">
        <f t="shared" si="3"/>
        <v>1552</v>
      </c>
      <c r="I9" s="68">
        <f t="shared" si="4"/>
        <v>1250</v>
      </c>
      <c r="J9" s="67">
        <f t="shared" si="5"/>
        <v>208</v>
      </c>
    </row>
    <row r="10" spans="1:10" ht="16.5">
      <c r="A10" s="94">
        <v>27601</v>
      </c>
      <c r="B10" s="95">
        <v>28800</v>
      </c>
      <c r="C10" s="79">
        <f t="shared" si="6"/>
        <v>6</v>
      </c>
      <c r="D10" s="81">
        <v>28800</v>
      </c>
      <c r="E10" s="80">
        <f t="shared" si="0"/>
        <v>405</v>
      </c>
      <c r="F10" s="79">
        <f t="shared" si="1"/>
        <v>810</v>
      </c>
      <c r="G10" s="79">
        <f t="shared" si="2"/>
        <v>1215</v>
      </c>
      <c r="H10" s="78">
        <f t="shared" si="3"/>
        <v>1620</v>
      </c>
      <c r="I10" s="68">
        <f t="shared" si="4"/>
        <v>1305</v>
      </c>
      <c r="J10" s="67">
        <f t="shared" si="5"/>
        <v>217</v>
      </c>
    </row>
    <row r="11" spans="1:10" ht="16.5">
      <c r="A11" s="94">
        <v>28801</v>
      </c>
      <c r="B11" s="95">
        <v>30300</v>
      </c>
      <c r="C11" s="70">
        <f t="shared" si="6"/>
        <v>7</v>
      </c>
      <c r="D11" s="72">
        <v>30300</v>
      </c>
      <c r="E11" s="71">
        <f t="shared" si="0"/>
        <v>426</v>
      </c>
      <c r="F11" s="70">
        <f t="shared" si="1"/>
        <v>852</v>
      </c>
      <c r="G11" s="70">
        <f t="shared" si="2"/>
        <v>1278</v>
      </c>
      <c r="H11" s="69">
        <f t="shared" si="3"/>
        <v>1704</v>
      </c>
      <c r="I11" s="75">
        <f t="shared" si="4"/>
        <v>1373</v>
      </c>
      <c r="J11" s="74">
        <f t="shared" si="5"/>
        <v>229</v>
      </c>
    </row>
    <row r="12" spans="1:10" ht="16.5">
      <c r="A12" s="94">
        <v>30301</v>
      </c>
      <c r="B12" s="95">
        <v>31800</v>
      </c>
      <c r="C12" s="70">
        <f t="shared" si="6"/>
        <v>8</v>
      </c>
      <c r="D12" s="72">
        <v>31800</v>
      </c>
      <c r="E12" s="71">
        <f t="shared" si="0"/>
        <v>447</v>
      </c>
      <c r="F12" s="70">
        <f t="shared" si="1"/>
        <v>894</v>
      </c>
      <c r="G12" s="70">
        <f t="shared" si="2"/>
        <v>1341</v>
      </c>
      <c r="H12" s="69">
        <f t="shared" si="3"/>
        <v>1788</v>
      </c>
      <c r="I12" s="68">
        <f t="shared" si="4"/>
        <v>1441</v>
      </c>
      <c r="J12" s="67">
        <f t="shared" si="5"/>
        <v>240</v>
      </c>
    </row>
    <row r="13" spans="1:10" ht="16.5">
      <c r="A13" s="94">
        <v>31801</v>
      </c>
      <c r="B13" s="95">
        <v>33300</v>
      </c>
      <c r="C13" s="70">
        <f t="shared" si="6"/>
        <v>9</v>
      </c>
      <c r="D13" s="72">
        <v>33300</v>
      </c>
      <c r="E13" s="71">
        <f t="shared" si="0"/>
        <v>469</v>
      </c>
      <c r="F13" s="70">
        <f t="shared" si="1"/>
        <v>938</v>
      </c>
      <c r="G13" s="70">
        <f t="shared" si="2"/>
        <v>1407</v>
      </c>
      <c r="H13" s="69">
        <f t="shared" si="3"/>
        <v>1876</v>
      </c>
      <c r="I13" s="68">
        <f t="shared" si="4"/>
        <v>1509</v>
      </c>
      <c r="J13" s="67">
        <f t="shared" si="5"/>
        <v>251</v>
      </c>
    </row>
    <row r="14" spans="1:10" ht="16.5">
      <c r="A14" s="94">
        <v>33301</v>
      </c>
      <c r="B14" s="95">
        <v>34800</v>
      </c>
      <c r="C14" s="70">
        <f t="shared" si="6"/>
        <v>10</v>
      </c>
      <c r="D14" s="72">
        <v>34800</v>
      </c>
      <c r="E14" s="71">
        <f t="shared" si="0"/>
        <v>490</v>
      </c>
      <c r="F14" s="70">
        <f t="shared" si="1"/>
        <v>980</v>
      </c>
      <c r="G14" s="70">
        <f t="shared" si="2"/>
        <v>1470</v>
      </c>
      <c r="H14" s="69">
        <f t="shared" si="3"/>
        <v>1960</v>
      </c>
      <c r="I14" s="68">
        <f t="shared" si="4"/>
        <v>1577</v>
      </c>
      <c r="J14" s="67">
        <f t="shared" si="5"/>
        <v>263</v>
      </c>
    </row>
    <row r="15" spans="1:10" ht="16.5">
      <c r="A15" s="94">
        <v>34801</v>
      </c>
      <c r="B15" s="95">
        <v>36300</v>
      </c>
      <c r="C15" s="79">
        <f t="shared" si="6"/>
        <v>11</v>
      </c>
      <c r="D15" s="81">
        <v>36300</v>
      </c>
      <c r="E15" s="80">
        <f t="shared" si="0"/>
        <v>511</v>
      </c>
      <c r="F15" s="79">
        <f t="shared" si="1"/>
        <v>1022</v>
      </c>
      <c r="G15" s="79">
        <f t="shared" si="2"/>
        <v>1533</v>
      </c>
      <c r="H15" s="78">
        <f t="shared" si="3"/>
        <v>2044</v>
      </c>
      <c r="I15" s="68">
        <f t="shared" si="4"/>
        <v>1645</v>
      </c>
      <c r="J15" s="67">
        <f t="shared" si="5"/>
        <v>274</v>
      </c>
    </row>
    <row r="16" spans="1:10" ht="16.5">
      <c r="A16" s="94">
        <v>36301</v>
      </c>
      <c r="B16" s="95">
        <v>38200</v>
      </c>
      <c r="C16" s="70">
        <f t="shared" si="6"/>
        <v>12</v>
      </c>
      <c r="D16" s="72">
        <v>38200</v>
      </c>
      <c r="E16" s="71">
        <f t="shared" si="0"/>
        <v>537</v>
      </c>
      <c r="F16" s="70">
        <f t="shared" si="1"/>
        <v>1074</v>
      </c>
      <c r="G16" s="70">
        <f t="shared" si="2"/>
        <v>1611</v>
      </c>
      <c r="H16" s="69">
        <f t="shared" si="3"/>
        <v>2148</v>
      </c>
      <c r="I16" s="75">
        <f t="shared" si="4"/>
        <v>1731</v>
      </c>
      <c r="J16" s="74">
        <f t="shared" si="5"/>
        <v>288</v>
      </c>
    </row>
    <row r="17" spans="1:10" ht="16.5">
      <c r="A17" s="94">
        <v>38201</v>
      </c>
      <c r="B17" s="95">
        <v>40100</v>
      </c>
      <c r="C17" s="70">
        <f t="shared" si="6"/>
        <v>13</v>
      </c>
      <c r="D17" s="72">
        <v>40100</v>
      </c>
      <c r="E17" s="71">
        <f t="shared" si="0"/>
        <v>564</v>
      </c>
      <c r="F17" s="70">
        <f t="shared" si="1"/>
        <v>1128</v>
      </c>
      <c r="G17" s="70">
        <f t="shared" si="2"/>
        <v>1692</v>
      </c>
      <c r="H17" s="69">
        <f t="shared" si="3"/>
        <v>2256</v>
      </c>
      <c r="I17" s="68">
        <f t="shared" si="4"/>
        <v>1817</v>
      </c>
      <c r="J17" s="67">
        <f t="shared" si="5"/>
        <v>303</v>
      </c>
    </row>
    <row r="18" spans="1:10" ht="16.5">
      <c r="A18" s="94">
        <v>40101</v>
      </c>
      <c r="B18" s="95">
        <v>42000</v>
      </c>
      <c r="C18" s="70">
        <f t="shared" si="6"/>
        <v>14</v>
      </c>
      <c r="D18" s="72">
        <v>42000</v>
      </c>
      <c r="E18" s="71">
        <f t="shared" si="0"/>
        <v>591</v>
      </c>
      <c r="F18" s="70">
        <f t="shared" si="1"/>
        <v>1182</v>
      </c>
      <c r="G18" s="70">
        <f t="shared" si="2"/>
        <v>1773</v>
      </c>
      <c r="H18" s="69">
        <f t="shared" si="3"/>
        <v>2364</v>
      </c>
      <c r="I18" s="68">
        <f t="shared" si="4"/>
        <v>1903</v>
      </c>
      <c r="J18" s="67">
        <f t="shared" si="5"/>
        <v>317</v>
      </c>
    </row>
    <row r="19" spans="1:10" ht="16.5">
      <c r="A19" s="94">
        <v>42001</v>
      </c>
      <c r="B19" s="95">
        <v>43900</v>
      </c>
      <c r="C19" s="70">
        <f t="shared" si="6"/>
        <v>15</v>
      </c>
      <c r="D19" s="72">
        <v>43900</v>
      </c>
      <c r="E19" s="71">
        <f t="shared" si="0"/>
        <v>618</v>
      </c>
      <c r="F19" s="70">
        <f t="shared" si="1"/>
        <v>1236</v>
      </c>
      <c r="G19" s="70">
        <f t="shared" si="2"/>
        <v>1854</v>
      </c>
      <c r="H19" s="69">
        <f t="shared" si="3"/>
        <v>2472</v>
      </c>
      <c r="I19" s="68">
        <f t="shared" si="4"/>
        <v>1989</v>
      </c>
      <c r="J19" s="67">
        <f t="shared" si="5"/>
        <v>331</v>
      </c>
    </row>
    <row r="20" spans="1:10" ht="16.5">
      <c r="A20" s="94">
        <v>43901</v>
      </c>
      <c r="B20" s="95">
        <v>45800</v>
      </c>
      <c r="C20" s="79">
        <f t="shared" si="6"/>
        <v>16</v>
      </c>
      <c r="D20" s="81">
        <v>45800</v>
      </c>
      <c r="E20" s="80">
        <f t="shared" si="0"/>
        <v>644</v>
      </c>
      <c r="F20" s="79">
        <f t="shared" si="1"/>
        <v>1288</v>
      </c>
      <c r="G20" s="79">
        <f t="shared" si="2"/>
        <v>1932</v>
      </c>
      <c r="H20" s="78">
        <f t="shared" si="3"/>
        <v>2576</v>
      </c>
      <c r="I20" s="68">
        <f t="shared" si="4"/>
        <v>2075</v>
      </c>
      <c r="J20" s="67">
        <f t="shared" si="5"/>
        <v>346</v>
      </c>
    </row>
    <row r="21" spans="1:10" ht="16.5">
      <c r="A21" s="94">
        <v>45801</v>
      </c>
      <c r="B21" s="95">
        <v>48200</v>
      </c>
      <c r="C21" s="70">
        <f t="shared" si="6"/>
        <v>17</v>
      </c>
      <c r="D21" s="72">
        <v>48200</v>
      </c>
      <c r="E21" s="71">
        <f t="shared" si="0"/>
        <v>678</v>
      </c>
      <c r="F21" s="70">
        <f t="shared" si="1"/>
        <v>1356</v>
      </c>
      <c r="G21" s="70">
        <f t="shared" si="2"/>
        <v>2034</v>
      </c>
      <c r="H21" s="69">
        <f t="shared" si="3"/>
        <v>2712</v>
      </c>
      <c r="I21" s="75">
        <f t="shared" si="4"/>
        <v>2184</v>
      </c>
      <c r="J21" s="74">
        <f t="shared" si="5"/>
        <v>364</v>
      </c>
    </row>
    <row r="22" spans="1:10" ht="16.5">
      <c r="A22" s="94">
        <v>48201</v>
      </c>
      <c r="B22" s="95">
        <v>50600</v>
      </c>
      <c r="C22" s="70">
        <f t="shared" si="6"/>
        <v>18</v>
      </c>
      <c r="D22" s="72">
        <v>50600</v>
      </c>
      <c r="E22" s="71">
        <f t="shared" si="0"/>
        <v>712</v>
      </c>
      <c r="F22" s="70">
        <f t="shared" si="1"/>
        <v>1424</v>
      </c>
      <c r="G22" s="70">
        <f t="shared" si="2"/>
        <v>2136</v>
      </c>
      <c r="H22" s="69">
        <f t="shared" si="3"/>
        <v>2848</v>
      </c>
      <c r="I22" s="68">
        <f t="shared" si="4"/>
        <v>2292</v>
      </c>
      <c r="J22" s="67">
        <f t="shared" si="5"/>
        <v>382</v>
      </c>
    </row>
    <row r="23" spans="1:10" ht="16.5">
      <c r="A23" s="94">
        <v>50601</v>
      </c>
      <c r="B23" s="95">
        <v>53000</v>
      </c>
      <c r="C23" s="70">
        <f t="shared" si="6"/>
        <v>19</v>
      </c>
      <c r="D23" s="72">
        <v>53000</v>
      </c>
      <c r="E23" s="71">
        <f t="shared" si="0"/>
        <v>746</v>
      </c>
      <c r="F23" s="70">
        <f t="shared" si="1"/>
        <v>1492</v>
      </c>
      <c r="G23" s="70">
        <f t="shared" si="2"/>
        <v>2238</v>
      </c>
      <c r="H23" s="69">
        <f t="shared" si="3"/>
        <v>2984</v>
      </c>
      <c r="I23" s="68">
        <f t="shared" si="4"/>
        <v>2401</v>
      </c>
      <c r="J23" s="67">
        <f t="shared" si="5"/>
        <v>400</v>
      </c>
    </row>
    <row r="24" spans="1:10" ht="16.5">
      <c r="A24" s="94">
        <v>53001</v>
      </c>
      <c r="B24" s="95">
        <v>55400</v>
      </c>
      <c r="C24" s="70">
        <f t="shared" si="6"/>
        <v>20</v>
      </c>
      <c r="D24" s="72">
        <v>55400</v>
      </c>
      <c r="E24" s="71">
        <f t="shared" si="0"/>
        <v>779</v>
      </c>
      <c r="F24" s="70">
        <f t="shared" si="1"/>
        <v>1558</v>
      </c>
      <c r="G24" s="70">
        <f t="shared" si="2"/>
        <v>2337</v>
      </c>
      <c r="H24" s="69">
        <f t="shared" si="3"/>
        <v>3116</v>
      </c>
      <c r="I24" s="68">
        <f t="shared" si="4"/>
        <v>2510</v>
      </c>
      <c r="J24" s="67">
        <f t="shared" si="5"/>
        <v>418</v>
      </c>
    </row>
    <row r="25" spans="1:10" ht="16.5">
      <c r="A25" s="94">
        <v>55401</v>
      </c>
      <c r="B25" s="95">
        <v>57800</v>
      </c>
      <c r="C25" s="79">
        <f t="shared" si="6"/>
        <v>21</v>
      </c>
      <c r="D25" s="81">
        <v>57800</v>
      </c>
      <c r="E25" s="80">
        <f t="shared" si="0"/>
        <v>813</v>
      </c>
      <c r="F25" s="79">
        <f t="shared" si="1"/>
        <v>1626</v>
      </c>
      <c r="G25" s="79">
        <f t="shared" si="2"/>
        <v>2439</v>
      </c>
      <c r="H25" s="78">
        <f t="shared" si="3"/>
        <v>3252</v>
      </c>
      <c r="I25" s="68">
        <f t="shared" si="4"/>
        <v>2619</v>
      </c>
      <c r="J25" s="67">
        <f t="shared" si="5"/>
        <v>436</v>
      </c>
    </row>
    <row r="26" spans="1:10" ht="16.5">
      <c r="A26" s="94">
        <v>57801</v>
      </c>
      <c r="B26" s="95">
        <v>60800</v>
      </c>
      <c r="C26" s="93">
        <f t="shared" si="6"/>
        <v>22</v>
      </c>
      <c r="D26" s="72">
        <v>60800</v>
      </c>
      <c r="E26" s="71">
        <f t="shared" si="0"/>
        <v>855</v>
      </c>
      <c r="F26" s="70">
        <f t="shared" si="1"/>
        <v>1710</v>
      </c>
      <c r="G26" s="71">
        <f t="shared" si="2"/>
        <v>2565</v>
      </c>
      <c r="H26" s="83">
        <f t="shared" si="3"/>
        <v>3420</v>
      </c>
      <c r="I26" s="75">
        <f t="shared" si="4"/>
        <v>2755</v>
      </c>
      <c r="J26" s="74">
        <f t="shared" si="5"/>
        <v>459</v>
      </c>
    </row>
    <row r="27" spans="1:10" ht="16.5">
      <c r="A27" s="94">
        <v>60801</v>
      </c>
      <c r="B27" s="95">
        <v>63800</v>
      </c>
      <c r="C27" s="70">
        <f t="shared" si="6"/>
        <v>23</v>
      </c>
      <c r="D27" s="72">
        <v>63800</v>
      </c>
      <c r="E27" s="71">
        <f t="shared" si="0"/>
        <v>898</v>
      </c>
      <c r="F27" s="70">
        <f t="shared" si="1"/>
        <v>1796</v>
      </c>
      <c r="G27" s="71">
        <f t="shared" si="2"/>
        <v>2694</v>
      </c>
      <c r="H27" s="83">
        <f t="shared" si="3"/>
        <v>3592</v>
      </c>
      <c r="I27" s="68">
        <f t="shared" si="4"/>
        <v>2890</v>
      </c>
      <c r="J27" s="67">
        <f t="shared" si="5"/>
        <v>482</v>
      </c>
    </row>
    <row r="28" spans="1:10" ht="16.5">
      <c r="A28" s="94">
        <v>63801</v>
      </c>
      <c r="B28" s="95">
        <v>66800</v>
      </c>
      <c r="C28" s="70">
        <f t="shared" si="6"/>
        <v>24</v>
      </c>
      <c r="D28" s="72">
        <v>66800</v>
      </c>
      <c r="E28" s="71">
        <f t="shared" si="0"/>
        <v>940</v>
      </c>
      <c r="F28" s="70">
        <f t="shared" si="1"/>
        <v>1880</v>
      </c>
      <c r="G28" s="71">
        <f t="shared" si="2"/>
        <v>2820</v>
      </c>
      <c r="H28" s="83">
        <f t="shared" si="3"/>
        <v>3760</v>
      </c>
      <c r="I28" s="68">
        <f t="shared" si="4"/>
        <v>3026</v>
      </c>
      <c r="J28" s="67">
        <f t="shared" si="5"/>
        <v>504</v>
      </c>
    </row>
    <row r="29" spans="1:10" ht="16.5">
      <c r="A29" s="94">
        <v>66801</v>
      </c>
      <c r="B29" s="95">
        <v>69800</v>
      </c>
      <c r="C29" s="70">
        <f t="shared" si="6"/>
        <v>25</v>
      </c>
      <c r="D29" s="72">
        <v>69800</v>
      </c>
      <c r="E29" s="71">
        <f t="shared" si="0"/>
        <v>982</v>
      </c>
      <c r="F29" s="70">
        <f t="shared" si="1"/>
        <v>1964</v>
      </c>
      <c r="G29" s="71">
        <f t="shared" si="2"/>
        <v>2946</v>
      </c>
      <c r="H29" s="83">
        <f t="shared" si="3"/>
        <v>3928</v>
      </c>
      <c r="I29" s="68">
        <f t="shared" si="4"/>
        <v>3162</v>
      </c>
      <c r="J29" s="67">
        <f t="shared" si="5"/>
        <v>527</v>
      </c>
    </row>
    <row r="30" spans="1:10" ht="16.5">
      <c r="A30" s="94">
        <v>69801</v>
      </c>
      <c r="B30" s="95">
        <v>72800</v>
      </c>
      <c r="C30" s="79">
        <f t="shared" si="6"/>
        <v>26</v>
      </c>
      <c r="D30" s="81">
        <v>72800</v>
      </c>
      <c r="E30" s="80">
        <f t="shared" si="0"/>
        <v>1024</v>
      </c>
      <c r="F30" s="79">
        <f t="shared" si="1"/>
        <v>2048</v>
      </c>
      <c r="G30" s="80">
        <f t="shared" si="2"/>
        <v>3072</v>
      </c>
      <c r="H30" s="82">
        <f t="shared" si="3"/>
        <v>4096</v>
      </c>
      <c r="I30" s="68">
        <f t="shared" si="4"/>
        <v>3298</v>
      </c>
      <c r="J30" s="67">
        <f t="shared" si="5"/>
        <v>550</v>
      </c>
    </row>
    <row r="31" spans="1:10" ht="16.5">
      <c r="A31" s="94">
        <v>72801</v>
      </c>
      <c r="B31" s="95">
        <v>76500</v>
      </c>
      <c r="C31" s="70">
        <f t="shared" si="6"/>
        <v>27</v>
      </c>
      <c r="D31" s="73">
        <v>76500</v>
      </c>
      <c r="E31" s="71">
        <f t="shared" si="0"/>
        <v>1076</v>
      </c>
      <c r="F31" s="70">
        <f t="shared" si="1"/>
        <v>2152</v>
      </c>
      <c r="G31" s="70">
        <f t="shared" si="2"/>
        <v>3228</v>
      </c>
      <c r="H31" s="69">
        <f t="shared" si="3"/>
        <v>4304</v>
      </c>
      <c r="I31" s="75">
        <f t="shared" si="4"/>
        <v>3466</v>
      </c>
      <c r="J31" s="74">
        <f t="shared" si="5"/>
        <v>578</v>
      </c>
    </row>
    <row r="32" spans="1:10" ht="16.5">
      <c r="A32" s="94">
        <v>76501</v>
      </c>
      <c r="B32" s="95">
        <v>80200</v>
      </c>
      <c r="C32" s="70">
        <f t="shared" si="6"/>
        <v>28</v>
      </c>
      <c r="D32" s="73">
        <v>80200</v>
      </c>
      <c r="E32" s="71">
        <f t="shared" si="0"/>
        <v>1128</v>
      </c>
      <c r="F32" s="70">
        <f t="shared" si="1"/>
        <v>2256</v>
      </c>
      <c r="G32" s="70">
        <f t="shared" si="2"/>
        <v>3384</v>
      </c>
      <c r="H32" s="69">
        <f t="shared" si="3"/>
        <v>4512</v>
      </c>
      <c r="I32" s="68">
        <f t="shared" si="4"/>
        <v>3633</v>
      </c>
      <c r="J32" s="67">
        <f t="shared" si="5"/>
        <v>606</v>
      </c>
    </row>
    <row r="33" spans="1:10" ht="16.5">
      <c r="A33" s="94">
        <v>80201</v>
      </c>
      <c r="B33" s="95">
        <v>83900</v>
      </c>
      <c r="C33" s="70">
        <f t="shared" si="6"/>
        <v>29</v>
      </c>
      <c r="D33" s="72">
        <v>83900</v>
      </c>
      <c r="E33" s="71">
        <f t="shared" si="0"/>
        <v>1180</v>
      </c>
      <c r="F33" s="70">
        <f t="shared" si="1"/>
        <v>2360</v>
      </c>
      <c r="G33" s="70">
        <f t="shared" si="2"/>
        <v>3540</v>
      </c>
      <c r="H33" s="69">
        <f t="shared" si="3"/>
        <v>4720</v>
      </c>
      <c r="I33" s="68">
        <f t="shared" si="4"/>
        <v>3801</v>
      </c>
      <c r="J33" s="67">
        <f t="shared" si="5"/>
        <v>634</v>
      </c>
    </row>
    <row r="34" spans="1:10" ht="16.5">
      <c r="A34" s="94">
        <v>83901</v>
      </c>
      <c r="B34" s="95">
        <v>87600</v>
      </c>
      <c r="C34" s="79">
        <f t="shared" si="6"/>
        <v>30</v>
      </c>
      <c r="D34" s="81">
        <v>87600</v>
      </c>
      <c r="E34" s="80">
        <f t="shared" si="0"/>
        <v>1233</v>
      </c>
      <c r="F34" s="79">
        <f t="shared" si="1"/>
        <v>2466</v>
      </c>
      <c r="G34" s="79">
        <f t="shared" si="2"/>
        <v>3699</v>
      </c>
      <c r="H34" s="78">
        <f t="shared" si="3"/>
        <v>4932</v>
      </c>
      <c r="I34" s="68">
        <f t="shared" si="4"/>
        <v>3969</v>
      </c>
      <c r="J34" s="67">
        <f t="shared" si="5"/>
        <v>661</v>
      </c>
    </row>
    <row r="35" spans="1:10" ht="16.5">
      <c r="A35" s="94">
        <v>87601</v>
      </c>
      <c r="B35" s="95">
        <v>92100</v>
      </c>
      <c r="C35" s="70">
        <f t="shared" si="6"/>
        <v>31</v>
      </c>
      <c r="D35" s="72">
        <v>92100</v>
      </c>
      <c r="E35" s="71">
        <f t="shared" si="0"/>
        <v>1296</v>
      </c>
      <c r="F35" s="70">
        <f t="shared" si="1"/>
        <v>2592</v>
      </c>
      <c r="G35" s="71">
        <f t="shared" si="2"/>
        <v>3888</v>
      </c>
      <c r="H35" s="83">
        <f t="shared" si="3"/>
        <v>5184</v>
      </c>
      <c r="I35" s="75">
        <f t="shared" si="4"/>
        <v>4173</v>
      </c>
      <c r="J35" s="74">
        <f t="shared" si="5"/>
        <v>695</v>
      </c>
    </row>
    <row r="36" spans="1:10" ht="16.5">
      <c r="A36" s="94">
        <v>92101</v>
      </c>
      <c r="B36" s="95">
        <v>96600</v>
      </c>
      <c r="C36" s="70">
        <f t="shared" si="6"/>
        <v>32</v>
      </c>
      <c r="D36" s="72">
        <v>96600</v>
      </c>
      <c r="E36" s="71">
        <f t="shared" si="0"/>
        <v>1359</v>
      </c>
      <c r="F36" s="70">
        <f t="shared" si="1"/>
        <v>2718</v>
      </c>
      <c r="G36" s="71">
        <f t="shared" si="2"/>
        <v>4077</v>
      </c>
      <c r="H36" s="83">
        <f t="shared" si="3"/>
        <v>5436</v>
      </c>
      <c r="I36" s="68">
        <f t="shared" si="4"/>
        <v>4377</v>
      </c>
      <c r="J36" s="67">
        <f t="shared" si="5"/>
        <v>729</v>
      </c>
    </row>
    <row r="37" spans="1:10" ht="16.5">
      <c r="A37" s="94">
        <v>96601</v>
      </c>
      <c r="B37" s="95">
        <v>101100</v>
      </c>
      <c r="C37" s="70">
        <f t="shared" si="6"/>
        <v>33</v>
      </c>
      <c r="D37" s="72">
        <v>101100</v>
      </c>
      <c r="E37" s="71">
        <f t="shared" si="0"/>
        <v>1422</v>
      </c>
      <c r="F37" s="70">
        <f t="shared" si="1"/>
        <v>2844</v>
      </c>
      <c r="G37" s="71">
        <f t="shared" si="2"/>
        <v>4266</v>
      </c>
      <c r="H37" s="83">
        <f t="shared" si="3"/>
        <v>5688</v>
      </c>
      <c r="I37" s="68">
        <f t="shared" si="4"/>
        <v>4580</v>
      </c>
      <c r="J37" s="67">
        <f t="shared" si="5"/>
        <v>763</v>
      </c>
    </row>
    <row r="38" spans="1:10" ht="16.5">
      <c r="A38" s="94">
        <v>1011001</v>
      </c>
      <c r="B38" s="95">
        <v>105600</v>
      </c>
      <c r="C38" s="70">
        <f t="shared" si="6"/>
        <v>34</v>
      </c>
      <c r="D38" s="72">
        <v>105600</v>
      </c>
      <c r="E38" s="71">
        <f t="shared" si="0"/>
        <v>1486</v>
      </c>
      <c r="F38" s="70">
        <f t="shared" si="1"/>
        <v>2972</v>
      </c>
      <c r="G38" s="71">
        <f t="shared" si="2"/>
        <v>4458</v>
      </c>
      <c r="H38" s="83">
        <f t="shared" si="3"/>
        <v>5944</v>
      </c>
      <c r="I38" s="68">
        <f t="shared" si="4"/>
        <v>4784</v>
      </c>
      <c r="J38" s="67">
        <f t="shared" si="5"/>
        <v>797</v>
      </c>
    </row>
    <row r="39" spans="1:10" ht="16.5">
      <c r="A39" s="94">
        <v>105601</v>
      </c>
      <c r="B39" s="95">
        <v>110100</v>
      </c>
      <c r="C39" s="79">
        <f t="shared" si="6"/>
        <v>35</v>
      </c>
      <c r="D39" s="81">
        <v>110100</v>
      </c>
      <c r="E39" s="80">
        <f t="shared" si="0"/>
        <v>1549</v>
      </c>
      <c r="F39" s="79">
        <f t="shared" si="1"/>
        <v>3098</v>
      </c>
      <c r="G39" s="80">
        <f t="shared" si="2"/>
        <v>4647</v>
      </c>
      <c r="H39" s="82">
        <f t="shared" si="3"/>
        <v>6196</v>
      </c>
      <c r="I39" s="68">
        <f t="shared" si="4"/>
        <v>4988</v>
      </c>
      <c r="J39" s="67">
        <f t="shared" si="5"/>
        <v>831</v>
      </c>
    </row>
    <row r="40" spans="1:10" ht="16.5">
      <c r="A40" s="94">
        <v>110101</v>
      </c>
      <c r="B40" s="95">
        <v>115500</v>
      </c>
      <c r="C40" s="70">
        <f t="shared" si="6"/>
        <v>36</v>
      </c>
      <c r="D40" s="73">
        <v>115500</v>
      </c>
      <c r="E40" s="71">
        <f t="shared" si="0"/>
        <v>1625</v>
      </c>
      <c r="F40" s="70">
        <f t="shared" si="1"/>
        <v>3250</v>
      </c>
      <c r="G40" s="70">
        <f t="shared" si="2"/>
        <v>4875</v>
      </c>
      <c r="H40" s="69">
        <f t="shared" si="3"/>
        <v>6500</v>
      </c>
      <c r="I40" s="75">
        <f t="shared" si="4"/>
        <v>5233</v>
      </c>
      <c r="J40" s="74">
        <f t="shared" si="5"/>
        <v>872</v>
      </c>
    </row>
    <row r="41" spans="1:10" ht="16.5">
      <c r="A41" s="94">
        <v>115501</v>
      </c>
      <c r="B41" s="95">
        <v>120900</v>
      </c>
      <c r="C41" s="70">
        <f t="shared" si="6"/>
        <v>37</v>
      </c>
      <c r="D41" s="73">
        <v>120900</v>
      </c>
      <c r="E41" s="71">
        <f t="shared" si="0"/>
        <v>1701</v>
      </c>
      <c r="F41" s="70">
        <f t="shared" si="1"/>
        <v>3402</v>
      </c>
      <c r="G41" s="70">
        <f t="shared" si="2"/>
        <v>5103</v>
      </c>
      <c r="H41" s="69">
        <f t="shared" si="3"/>
        <v>6804</v>
      </c>
      <c r="I41" s="68">
        <f t="shared" si="4"/>
        <v>5477</v>
      </c>
      <c r="J41" s="67">
        <f t="shared" si="5"/>
        <v>913</v>
      </c>
    </row>
    <row r="42" spans="1:10" ht="16.5">
      <c r="A42" s="94">
        <v>120901</v>
      </c>
      <c r="B42" s="95">
        <v>126300</v>
      </c>
      <c r="C42" s="70">
        <f t="shared" si="6"/>
        <v>38</v>
      </c>
      <c r="D42" s="72">
        <v>126300</v>
      </c>
      <c r="E42" s="71">
        <f t="shared" si="0"/>
        <v>1777</v>
      </c>
      <c r="F42" s="70">
        <f t="shared" si="1"/>
        <v>3554</v>
      </c>
      <c r="G42" s="70">
        <f t="shared" si="2"/>
        <v>5331</v>
      </c>
      <c r="H42" s="69">
        <f t="shared" si="3"/>
        <v>7108</v>
      </c>
      <c r="I42" s="68">
        <f t="shared" si="4"/>
        <v>5722</v>
      </c>
      <c r="J42" s="67">
        <f t="shared" si="5"/>
        <v>954</v>
      </c>
    </row>
    <row r="43" spans="1:10" ht="16.5">
      <c r="A43" s="94">
        <v>126301</v>
      </c>
      <c r="B43" s="95">
        <v>131700</v>
      </c>
      <c r="C43" s="70">
        <f t="shared" si="6"/>
        <v>39</v>
      </c>
      <c r="D43" s="72">
        <v>131700</v>
      </c>
      <c r="E43" s="71">
        <f t="shared" si="0"/>
        <v>1853</v>
      </c>
      <c r="F43" s="70">
        <f t="shared" si="1"/>
        <v>3706</v>
      </c>
      <c r="G43" s="70">
        <f t="shared" si="2"/>
        <v>5559</v>
      </c>
      <c r="H43" s="69">
        <f t="shared" si="3"/>
        <v>7412</v>
      </c>
      <c r="I43" s="68">
        <f t="shared" si="4"/>
        <v>5967</v>
      </c>
      <c r="J43" s="67">
        <f t="shared" si="5"/>
        <v>994</v>
      </c>
    </row>
    <row r="44" spans="1:10" ht="16.5">
      <c r="A44" s="94">
        <v>131701</v>
      </c>
      <c r="B44" s="95">
        <v>137100</v>
      </c>
      <c r="C44" s="70">
        <f t="shared" si="6"/>
        <v>40</v>
      </c>
      <c r="D44" s="73">
        <v>137100</v>
      </c>
      <c r="E44" s="71">
        <f t="shared" si="0"/>
        <v>1929</v>
      </c>
      <c r="F44" s="70">
        <f t="shared" si="1"/>
        <v>3858</v>
      </c>
      <c r="G44" s="70">
        <f t="shared" si="2"/>
        <v>5787</v>
      </c>
      <c r="H44" s="69">
        <f t="shared" si="3"/>
        <v>7716</v>
      </c>
      <c r="I44" s="68">
        <f t="shared" si="4"/>
        <v>6211</v>
      </c>
      <c r="J44" s="67">
        <f t="shared" si="5"/>
        <v>1035</v>
      </c>
    </row>
    <row r="45" spans="1:10" ht="16.5">
      <c r="A45" s="94">
        <v>137101</v>
      </c>
      <c r="B45" s="95">
        <v>142500</v>
      </c>
      <c r="C45" s="70">
        <f t="shared" si="6"/>
        <v>41</v>
      </c>
      <c r="D45" s="73">
        <v>142500</v>
      </c>
      <c r="E45" s="71">
        <f t="shared" si="0"/>
        <v>2005</v>
      </c>
      <c r="F45" s="70">
        <f t="shared" si="1"/>
        <v>4010</v>
      </c>
      <c r="G45" s="70">
        <f t="shared" si="2"/>
        <v>6015</v>
      </c>
      <c r="H45" s="69">
        <f t="shared" si="3"/>
        <v>8020</v>
      </c>
      <c r="I45" s="68">
        <f t="shared" si="4"/>
        <v>6456</v>
      </c>
      <c r="J45" s="67">
        <f t="shared" si="5"/>
        <v>1076</v>
      </c>
    </row>
    <row r="46" spans="1:10" ht="16.5">
      <c r="A46" s="94">
        <v>142501</v>
      </c>
      <c r="B46" s="95">
        <v>147900</v>
      </c>
      <c r="C46" s="70">
        <f t="shared" si="6"/>
        <v>42</v>
      </c>
      <c r="D46" s="72">
        <v>147900</v>
      </c>
      <c r="E46" s="71">
        <f t="shared" si="0"/>
        <v>2081</v>
      </c>
      <c r="F46" s="70">
        <f t="shared" si="1"/>
        <v>4162</v>
      </c>
      <c r="G46" s="70">
        <f t="shared" si="2"/>
        <v>6243</v>
      </c>
      <c r="H46" s="69">
        <f t="shared" si="3"/>
        <v>8324</v>
      </c>
      <c r="I46" s="68">
        <f t="shared" si="4"/>
        <v>6701</v>
      </c>
      <c r="J46" s="67">
        <f t="shared" si="5"/>
        <v>1117</v>
      </c>
    </row>
    <row r="47" spans="1:10" ht="16.5">
      <c r="A47" s="94">
        <v>147901</v>
      </c>
      <c r="B47" s="95">
        <v>150000</v>
      </c>
      <c r="C47" s="79">
        <f t="shared" si="6"/>
        <v>43</v>
      </c>
      <c r="D47" s="81">
        <v>150000</v>
      </c>
      <c r="E47" s="80">
        <f t="shared" si="0"/>
        <v>2111</v>
      </c>
      <c r="F47" s="79">
        <f t="shared" si="1"/>
        <v>4222</v>
      </c>
      <c r="G47" s="79">
        <f t="shared" si="2"/>
        <v>6333</v>
      </c>
      <c r="H47" s="78">
        <f t="shared" si="3"/>
        <v>8444</v>
      </c>
      <c r="I47" s="77">
        <f t="shared" si="4"/>
        <v>6796</v>
      </c>
      <c r="J47" s="76">
        <f t="shared" si="5"/>
        <v>1133</v>
      </c>
    </row>
    <row r="48" spans="1:10" ht="16.5">
      <c r="A48" s="94">
        <v>150001</v>
      </c>
      <c r="B48" s="95">
        <v>156400</v>
      </c>
      <c r="C48" s="70">
        <f t="shared" si="6"/>
        <v>44</v>
      </c>
      <c r="D48" s="73">
        <v>156400</v>
      </c>
      <c r="E48" s="71">
        <f t="shared" si="0"/>
        <v>2201</v>
      </c>
      <c r="F48" s="70">
        <f t="shared" si="1"/>
        <v>4402</v>
      </c>
      <c r="G48" s="70">
        <f t="shared" si="2"/>
        <v>6603</v>
      </c>
      <c r="H48" s="69">
        <f t="shared" si="3"/>
        <v>8804</v>
      </c>
      <c r="I48" s="75">
        <f t="shared" si="4"/>
        <v>7086</v>
      </c>
      <c r="J48" s="74">
        <f t="shared" si="5"/>
        <v>1181</v>
      </c>
    </row>
    <row r="49" spans="1:10" ht="16.5">
      <c r="A49" s="94">
        <v>156401</v>
      </c>
      <c r="B49" s="95">
        <v>162800</v>
      </c>
      <c r="C49" s="70">
        <f t="shared" si="6"/>
        <v>45</v>
      </c>
      <c r="D49" s="73">
        <v>162800</v>
      </c>
      <c r="E49" s="71">
        <f t="shared" si="0"/>
        <v>2291</v>
      </c>
      <c r="F49" s="70">
        <f t="shared" si="1"/>
        <v>4582</v>
      </c>
      <c r="G49" s="70">
        <f t="shared" si="2"/>
        <v>6873</v>
      </c>
      <c r="H49" s="69">
        <f t="shared" si="3"/>
        <v>9164</v>
      </c>
      <c r="I49" s="68">
        <f t="shared" si="4"/>
        <v>7376</v>
      </c>
      <c r="J49" s="67">
        <f t="shared" si="5"/>
        <v>1229</v>
      </c>
    </row>
    <row r="50" spans="1:10" ht="16.5">
      <c r="A50" s="94">
        <v>162801</v>
      </c>
      <c r="B50" s="95">
        <v>169200</v>
      </c>
      <c r="C50" s="70">
        <f t="shared" si="6"/>
        <v>46</v>
      </c>
      <c r="D50" s="72">
        <v>169200</v>
      </c>
      <c r="E50" s="71">
        <f t="shared" si="0"/>
        <v>2381</v>
      </c>
      <c r="F50" s="70">
        <f t="shared" si="1"/>
        <v>4762</v>
      </c>
      <c r="G50" s="70">
        <f t="shared" si="2"/>
        <v>7143</v>
      </c>
      <c r="H50" s="69">
        <f t="shared" si="3"/>
        <v>9524</v>
      </c>
      <c r="I50" s="68">
        <f t="shared" si="4"/>
        <v>7666</v>
      </c>
      <c r="J50" s="67">
        <f t="shared" si="5"/>
        <v>1278</v>
      </c>
    </row>
    <row r="51" spans="1:10" ht="16.5">
      <c r="A51" s="94">
        <v>169201</v>
      </c>
      <c r="B51" s="95">
        <v>175600</v>
      </c>
      <c r="C51" s="70">
        <f t="shared" si="6"/>
        <v>47</v>
      </c>
      <c r="D51" s="72">
        <v>175600</v>
      </c>
      <c r="E51" s="71">
        <f t="shared" si="0"/>
        <v>2471</v>
      </c>
      <c r="F51" s="70">
        <f t="shared" si="1"/>
        <v>4942</v>
      </c>
      <c r="G51" s="70">
        <f t="shared" si="2"/>
        <v>7413</v>
      </c>
      <c r="H51" s="69">
        <f t="shared" si="3"/>
        <v>9884</v>
      </c>
      <c r="I51" s="68">
        <f t="shared" si="4"/>
        <v>7956</v>
      </c>
      <c r="J51" s="67">
        <f t="shared" si="5"/>
        <v>1326</v>
      </c>
    </row>
    <row r="52" spans="1:10" ht="17.25" thickBot="1">
      <c r="A52" s="94">
        <v>175601</v>
      </c>
      <c r="B52" s="95">
        <v>182000</v>
      </c>
      <c r="C52" s="64">
        <f t="shared" si="6"/>
        <v>48</v>
      </c>
      <c r="D52" s="66">
        <v>182000</v>
      </c>
      <c r="E52" s="65">
        <f t="shared" si="0"/>
        <v>2561</v>
      </c>
      <c r="F52" s="64">
        <f t="shared" si="1"/>
        <v>5122</v>
      </c>
      <c r="G52" s="64">
        <f t="shared" si="2"/>
        <v>7683</v>
      </c>
      <c r="H52" s="63">
        <f t="shared" si="3"/>
        <v>10244</v>
      </c>
      <c r="I52" s="62">
        <f t="shared" si="4"/>
        <v>8246</v>
      </c>
      <c r="J52" s="61">
        <f t="shared" si="5"/>
        <v>1374</v>
      </c>
    </row>
    <row r="53" spans="1:10" s="59" customFormat="1" ht="16.5">
      <c r="A53" s="96">
        <v>182001</v>
      </c>
      <c r="B53" s="96"/>
      <c r="C53" s="59" t="s">
        <v>182</v>
      </c>
      <c r="J53" s="60" t="s">
        <v>171</v>
      </c>
    </row>
    <row r="54" spans="1:10" s="59" customFormat="1" ht="16.5">
      <c r="A54" s="92"/>
      <c r="B54" s="92"/>
      <c r="J54" s="60"/>
    </row>
    <row r="55" spans="3:9" ht="16.5">
      <c r="C55" s="129" t="s">
        <v>181</v>
      </c>
      <c r="D55" s="129"/>
      <c r="E55" s="129"/>
      <c r="F55" s="129"/>
      <c r="G55" s="129"/>
      <c r="H55" s="129"/>
      <c r="I55" s="129"/>
    </row>
    <row r="56" spans="1:9" s="59" customFormat="1" ht="20.25" customHeight="1">
      <c r="A56" s="92"/>
      <c r="B56" s="92"/>
      <c r="C56" s="129" t="s">
        <v>172</v>
      </c>
      <c r="D56" s="129"/>
      <c r="E56" s="129"/>
      <c r="F56" s="129"/>
      <c r="G56" s="129"/>
      <c r="H56" s="129"/>
      <c r="I56" s="129"/>
    </row>
    <row r="57" spans="1:9" s="59" customFormat="1" ht="34.5" customHeight="1">
      <c r="A57" s="92"/>
      <c r="B57" s="92"/>
      <c r="C57" s="129" t="s">
        <v>180</v>
      </c>
      <c r="D57" s="129"/>
      <c r="E57" s="129"/>
      <c r="F57" s="129"/>
      <c r="G57" s="129"/>
      <c r="H57" s="129"/>
      <c r="I57" s="129"/>
    </row>
    <row r="58" spans="3:9" ht="16.5">
      <c r="C58" s="58"/>
      <c r="D58" s="58"/>
      <c r="E58" s="58"/>
      <c r="F58" s="58"/>
      <c r="G58" s="58"/>
      <c r="H58" s="58"/>
      <c r="I58" s="58"/>
    </row>
    <row r="59" spans="3:9" ht="16.5">
      <c r="C59" s="58"/>
      <c r="D59" s="58"/>
      <c r="E59" s="58"/>
      <c r="F59" s="58"/>
      <c r="G59" s="58"/>
      <c r="H59" s="58"/>
      <c r="I59" s="58"/>
    </row>
    <row r="60" spans="3:9" ht="16.5">
      <c r="C60" s="58"/>
      <c r="D60" s="58"/>
      <c r="E60" s="58"/>
      <c r="F60" s="58"/>
      <c r="G60" s="58"/>
      <c r="H60" s="58"/>
      <c r="I60" s="58"/>
    </row>
  </sheetData>
  <sheetProtection/>
  <mergeCells count="8">
    <mergeCell ref="J3:J4"/>
    <mergeCell ref="C55:I55"/>
    <mergeCell ref="C56:I56"/>
    <mergeCell ref="C57:I57"/>
    <mergeCell ref="C3:C4"/>
    <mergeCell ref="D3:D4"/>
    <mergeCell ref="E3:H3"/>
    <mergeCell ref="I3:I4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31"/>
  <sheetViews>
    <sheetView zoomScalePageLayoutView="0" workbookViewId="0" topLeftCell="A10">
      <selection activeCell="A30" sqref="A30"/>
    </sheetView>
  </sheetViews>
  <sheetFormatPr defaultColWidth="9.00390625" defaultRowHeight="16.5"/>
  <cols>
    <col min="1" max="1" width="9.25390625" style="2" bestFit="1" customWidth="1"/>
    <col min="2" max="2" width="11.375" style="2" customWidth="1"/>
    <col min="3" max="3" width="13.125" style="1" customWidth="1"/>
    <col min="4" max="4" width="11.125" style="1" customWidth="1"/>
    <col min="5" max="5" width="10.375" style="1" customWidth="1"/>
    <col min="6" max="6" width="13.125" style="1" customWidth="1"/>
    <col min="7" max="7" width="13.375" style="1" customWidth="1"/>
    <col min="8" max="8" width="11.875" style="1" bestFit="1" customWidth="1"/>
    <col min="9" max="9" width="11.875" style="1" customWidth="1"/>
    <col min="10" max="16384" width="9.00390625" style="1" customWidth="1"/>
  </cols>
  <sheetData>
    <row r="1" spans="1:9" ht="30" customHeight="1">
      <c r="A1" s="51"/>
      <c r="B1" s="139" t="s">
        <v>2</v>
      </c>
      <c r="C1" s="139"/>
      <c r="D1" s="139"/>
      <c r="E1" s="139"/>
      <c r="F1" s="139"/>
      <c r="G1" s="139"/>
      <c r="H1" s="139"/>
      <c r="I1" s="3"/>
    </row>
    <row r="2" spans="1:9" s="4" customFormat="1" ht="33" customHeight="1">
      <c r="A2" s="43" t="s">
        <v>174</v>
      </c>
      <c r="B2" s="140" t="s">
        <v>14</v>
      </c>
      <c r="C2" s="142" t="s">
        <v>3</v>
      </c>
      <c r="D2" s="142"/>
      <c r="E2" s="142"/>
      <c r="F2" s="142" t="s">
        <v>4</v>
      </c>
      <c r="G2" s="142"/>
      <c r="H2" s="11" t="s">
        <v>5</v>
      </c>
      <c r="I2" s="11" t="s">
        <v>6</v>
      </c>
    </row>
    <row r="3" spans="2:9" s="4" customFormat="1" ht="21.75" customHeight="1">
      <c r="B3" s="141"/>
      <c r="C3" s="12" t="s">
        <v>7</v>
      </c>
      <c r="D3" s="11" t="s">
        <v>8</v>
      </c>
      <c r="E3" s="11" t="s">
        <v>9</v>
      </c>
      <c r="F3" s="12" t="s">
        <v>10</v>
      </c>
      <c r="G3" s="11" t="s">
        <v>11</v>
      </c>
      <c r="H3" s="13" t="s">
        <v>12</v>
      </c>
      <c r="I3" s="14" t="s">
        <v>13</v>
      </c>
    </row>
    <row r="4" spans="1:9" s="4" customFormat="1" ht="21.75" customHeight="1">
      <c r="A4" s="5">
        <v>0</v>
      </c>
      <c r="B4" s="5">
        <v>11100</v>
      </c>
      <c r="C4" s="6">
        <f>ROUND(B4*0.1*0.2,0)</f>
        <v>222</v>
      </c>
      <c r="D4" s="7">
        <f>ROUND(B4*0.1*0.7,0)</f>
        <v>777</v>
      </c>
      <c r="E4" s="7">
        <f>ROUND(B4*0.001,0)</f>
        <v>11</v>
      </c>
      <c r="F4" s="6">
        <f aca="true" t="shared" si="0" ref="F4:F30">ROUND(B4*1%*0.2,0)</f>
        <v>22</v>
      </c>
      <c r="G4" s="7">
        <f aca="true" t="shared" si="1" ref="G4:G30">ROUND(B4*1%*0.7,0)</f>
        <v>78</v>
      </c>
      <c r="H4" s="6">
        <f aca="true" t="shared" si="2" ref="H4:H30">C4+F4</f>
        <v>244</v>
      </c>
      <c r="I4" s="7">
        <f>D4+E4+G4</f>
        <v>866</v>
      </c>
    </row>
    <row r="5" spans="1:9" s="4" customFormat="1" ht="21.75" customHeight="1">
      <c r="A5" s="5">
        <v>11101</v>
      </c>
      <c r="B5" s="5">
        <v>12540</v>
      </c>
      <c r="C5" s="6">
        <f aca="true" t="shared" si="3" ref="C5:C30">ROUND(B5*0.1*0.2,0)</f>
        <v>251</v>
      </c>
      <c r="D5" s="7">
        <f aca="true" t="shared" si="4" ref="D5:D30">ROUND(B5*0.1*0.7,0)</f>
        <v>878</v>
      </c>
      <c r="E5" s="7">
        <f aca="true" t="shared" si="5" ref="E5:E30">ROUND(B5*0.001,0)</f>
        <v>13</v>
      </c>
      <c r="F5" s="6">
        <f>ROUND(B5*1%*0.2,0)</f>
        <v>25</v>
      </c>
      <c r="G5" s="7">
        <f>ROUND(B5*1%*0.7,0)</f>
        <v>88</v>
      </c>
      <c r="H5" s="6">
        <f t="shared" si="2"/>
        <v>276</v>
      </c>
      <c r="I5" s="7">
        <f>D5+E5+G5</f>
        <v>979</v>
      </c>
    </row>
    <row r="6" spans="1:9" s="4" customFormat="1" ht="21.75" customHeight="1">
      <c r="A6" s="5">
        <v>12541</v>
      </c>
      <c r="B6" s="5">
        <v>13500</v>
      </c>
      <c r="C6" s="6">
        <f t="shared" si="3"/>
        <v>270</v>
      </c>
      <c r="D6" s="7">
        <f t="shared" si="4"/>
        <v>945</v>
      </c>
      <c r="E6" s="7">
        <f t="shared" si="5"/>
        <v>14</v>
      </c>
      <c r="F6" s="6">
        <f t="shared" si="0"/>
        <v>27</v>
      </c>
      <c r="G6" s="7">
        <f t="shared" si="1"/>
        <v>95</v>
      </c>
      <c r="H6" s="6">
        <f t="shared" si="2"/>
        <v>297</v>
      </c>
      <c r="I6" s="7">
        <f aca="true" t="shared" si="6" ref="I6:I30">D6+E6+G6</f>
        <v>1054</v>
      </c>
    </row>
    <row r="7" spans="1:9" s="4" customFormat="1" ht="21.75" customHeight="1">
      <c r="A7" s="5">
        <v>13501</v>
      </c>
      <c r="B7" s="8">
        <v>15840</v>
      </c>
      <c r="C7" s="6">
        <f t="shared" si="3"/>
        <v>317</v>
      </c>
      <c r="D7" s="7">
        <f t="shared" si="4"/>
        <v>1109</v>
      </c>
      <c r="E7" s="7">
        <f t="shared" si="5"/>
        <v>16</v>
      </c>
      <c r="F7" s="6">
        <f t="shared" si="0"/>
        <v>32</v>
      </c>
      <c r="G7" s="7">
        <f t="shared" si="1"/>
        <v>111</v>
      </c>
      <c r="H7" s="6">
        <f t="shared" si="2"/>
        <v>349</v>
      </c>
      <c r="I7" s="7">
        <f t="shared" si="6"/>
        <v>1236</v>
      </c>
    </row>
    <row r="8" spans="1:9" s="4" customFormat="1" ht="21.75" customHeight="1">
      <c r="A8" s="8">
        <v>15841</v>
      </c>
      <c r="B8" s="8">
        <v>16500</v>
      </c>
      <c r="C8" s="6">
        <f t="shared" si="3"/>
        <v>330</v>
      </c>
      <c r="D8" s="7">
        <f t="shared" si="4"/>
        <v>1155</v>
      </c>
      <c r="E8" s="7">
        <f t="shared" si="5"/>
        <v>17</v>
      </c>
      <c r="F8" s="6">
        <f t="shared" si="0"/>
        <v>33</v>
      </c>
      <c r="G8" s="7">
        <f t="shared" si="1"/>
        <v>116</v>
      </c>
      <c r="H8" s="6">
        <f t="shared" si="2"/>
        <v>363</v>
      </c>
      <c r="I8" s="7">
        <f t="shared" si="6"/>
        <v>1288</v>
      </c>
    </row>
    <row r="9" spans="1:9" s="4" customFormat="1" ht="21.75" customHeight="1">
      <c r="A9" s="8">
        <v>16501</v>
      </c>
      <c r="B9" s="8">
        <v>17280</v>
      </c>
      <c r="C9" s="6">
        <f t="shared" si="3"/>
        <v>346</v>
      </c>
      <c r="D9" s="7">
        <f t="shared" si="4"/>
        <v>1210</v>
      </c>
      <c r="E9" s="7">
        <f t="shared" si="5"/>
        <v>17</v>
      </c>
      <c r="F9" s="6">
        <f t="shared" si="0"/>
        <v>35</v>
      </c>
      <c r="G9" s="7">
        <f t="shared" si="1"/>
        <v>121</v>
      </c>
      <c r="H9" s="6">
        <f t="shared" si="2"/>
        <v>381</v>
      </c>
      <c r="I9" s="7">
        <f t="shared" si="6"/>
        <v>1348</v>
      </c>
    </row>
    <row r="10" spans="1:9" s="4" customFormat="1" ht="21.75" customHeight="1">
      <c r="A10" s="8">
        <v>17281</v>
      </c>
      <c r="B10" s="8">
        <v>17880</v>
      </c>
      <c r="C10" s="6">
        <f t="shared" si="3"/>
        <v>358</v>
      </c>
      <c r="D10" s="7">
        <f t="shared" si="4"/>
        <v>1252</v>
      </c>
      <c r="E10" s="7">
        <f t="shared" si="5"/>
        <v>18</v>
      </c>
      <c r="F10" s="6">
        <f t="shared" si="0"/>
        <v>36</v>
      </c>
      <c r="G10" s="7">
        <f t="shared" si="1"/>
        <v>125</v>
      </c>
      <c r="H10" s="6">
        <f t="shared" si="2"/>
        <v>394</v>
      </c>
      <c r="I10" s="7">
        <f t="shared" si="6"/>
        <v>1395</v>
      </c>
    </row>
    <row r="11" spans="1:9" s="4" customFormat="1" ht="21.75" customHeight="1">
      <c r="A11" s="8">
        <v>17881</v>
      </c>
      <c r="B11" s="8">
        <v>19047</v>
      </c>
      <c r="C11" s="6">
        <f t="shared" si="3"/>
        <v>381</v>
      </c>
      <c r="D11" s="7">
        <f t="shared" si="4"/>
        <v>1333</v>
      </c>
      <c r="E11" s="7">
        <f t="shared" si="5"/>
        <v>19</v>
      </c>
      <c r="F11" s="6">
        <f t="shared" si="0"/>
        <v>38</v>
      </c>
      <c r="G11" s="7">
        <f t="shared" si="1"/>
        <v>133</v>
      </c>
      <c r="H11" s="6">
        <f t="shared" si="2"/>
        <v>419</v>
      </c>
      <c r="I11" s="7">
        <f t="shared" si="6"/>
        <v>1485</v>
      </c>
    </row>
    <row r="12" spans="1:9" s="4" customFormat="1" ht="21.75" customHeight="1">
      <c r="A12" s="8">
        <v>19048</v>
      </c>
      <c r="B12" s="8">
        <v>20008</v>
      </c>
      <c r="C12" s="6">
        <f t="shared" si="3"/>
        <v>400</v>
      </c>
      <c r="D12" s="7">
        <f t="shared" si="4"/>
        <v>1401</v>
      </c>
      <c r="E12" s="7">
        <f t="shared" si="5"/>
        <v>20</v>
      </c>
      <c r="F12" s="6">
        <f t="shared" si="0"/>
        <v>40</v>
      </c>
      <c r="G12" s="7">
        <f t="shared" si="1"/>
        <v>140</v>
      </c>
      <c r="H12" s="6">
        <f t="shared" si="2"/>
        <v>440</v>
      </c>
      <c r="I12" s="7">
        <f t="shared" si="6"/>
        <v>1561</v>
      </c>
    </row>
    <row r="13" spans="1:9" s="4" customFormat="1" ht="21.75" customHeight="1">
      <c r="A13" s="8">
        <v>20009</v>
      </c>
      <c r="B13" s="8">
        <v>21009</v>
      </c>
      <c r="C13" s="6">
        <f t="shared" si="3"/>
        <v>420</v>
      </c>
      <c r="D13" s="7">
        <f t="shared" si="4"/>
        <v>1471</v>
      </c>
      <c r="E13" s="7">
        <f t="shared" si="5"/>
        <v>21</v>
      </c>
      <c r="F13" s="6">
        <f t="shared" si="0"/>
        <v>42</v>
      </c>
      <c r="G13" s="7">
        <f t="shared" si="1"/>
        <v>147</v>
      </c>
      <c r="H13" s="6">
        <f t="shared" si="2"/>
        <v>462</v>
      </c>
      <c r="I13" s="7">
        <f t="shared" si="6"/>
        <v>1639</v>
      </c>
    </row>
    <row r="14" spans="1:9" s="4" customFormat="1" ht="21.75" customHeight="1">
      <c r="A14" s="8">
        <v>21010</v>
      </c>
      <c r="B14" s="8">
        <v>22000</v>
      </c>
      <c r="C14" s="6">
        <f t="shared" si="3"/>
        <v>440</v>
      </c>
      <c r="D14" s="7">
        <f t="shared" si="4"/>
        <v>1540</v>
      </c>
      <c r="E14" s="7">
        <f t="shared" si="5"/>
        <v>22</v>
      </c>
      <c r="F14" s="6">
        <f t="shared" si="0"/>
        <v>44</v>
      </c>
      <c r="G14" s="7">
        <f t="shared" si="1"/>
        <v>154</v>
      </c>
      <c r="H14" s="6">
        <f t="shared" si="2"/>
        <v>484</v>
      </c>
      <c r="I14" s="7">
        <f t="shared" si="6"/>
        <v>1716</v>
      </c>
    </row>
    <row r="15" spans="1:9" s="4" customFormat="1" ht="21.75" customHeight="1">
      <c r="A15" s="8">
        <v>22001</v>
      </c>
      <c r="B15" s="8">
        <v>23100</v>
      </c>
      <c r="C15" s="6">
        <f t="shared" si="3"/>
        <v>462</v>
      </c>
      <c r="D15" s="7">
        <f t="shared" si="4"/>
        <v>1617</v>
      </c>
      <c r="E15" s="7">
        <f t="shared" si="5"/>
        <v>23</v>
      </c>
      <c r="F15" s="6">
        <f t="shared" si="0"/>
        <v>46</v>
      </c>
      <c r="G15" s="7">
        <f t="shared" si="1"/>
        <v>162</v>
      </c>
      <c r="H15" s="6">
        <f t="shared" si="2"/>
        <v>508</v>
      </c>
      <c r="I15" s="7">
        <f t="shared" si="6"/>
        <v>1802</v>
      </c>
    </row>
    <row r="16" spans="1:9" s="4" customFormat="1" ht="21.75" customHeight="1">
      <c r="A16" s="8">
        <v>23101</v>
      </c>
      <c r="B16" s="8">
        <v>24000</v>
      </c>
      <c r="C16" s="6">
        <f t="shared" si="3"/>
        <v>480</v>
      </c>
      <c r="D16" s="7">
        <f t="shared" si="4"/>
        <v>1680</v>
      </c>
      <c r="E16" s="7">
        <f t="shared" si="5"/>
        <v>24</v>
      </c>
      <c r="F16" s="6">
        <f t="shared" si="0"/>
        <v>48</v>
      </c>
      <c r="G16" s="7">
        <f t="shared" si="1"/>
        <v>168</v>
      </c>
      <c r="H16" s="6">
        <f t="shared" si="2"/>
        <v>528</v>
      </c>
      <c r="I16" s="7">
        <f t="shared" si="6"/>
        <v>1872</v>
      </c>
    </row>
    <row r="17" spans="1:9" s="4" customFormat="1" ht="21.75" customHeight="1">
      <c r="A17" s="8">
        <v>24001</v>
      </c>
      <c r="B17" s="8">
        <v>25200</v>
      </c>
      <c r="C17" s="6">
        <f t="shared" si="3"/>
        <v>504</v>
      </c>
      <c r="D17" s="7">
        <f t="shared" si="4"/>
        <v>1764</v>
      </c>
      <c r="E17" s="7">
        <f t="shared" si="5"/>
        <v>25</v>
      </c>
      <c r="F17" s="6">
        <f t="shared" si="0"/>
        <v>50</v>
      </c>
      <c r="G17" s="7">
        <f t="shared" si="1"/>
        <v>176</v>
      </c>
      <c r="H17" s="6">
        <f t="shared" si="2"/>
        <v>554</v>
      </c>
      <c r="I17" s="7">
        <f t="shared" si="6"/>
        <v>1965</v>
      </c>
    </row>
    <row r="18" spans="1:9" s="4" customFormat="1" ht="21.75" customHeight="1">
      <c r="A18" s="8">
        <v>25201</v>
      </c>
      <c r="B18" s="8">
        <v>26400</v>
      </c>
      <c r="C18" s="6">
        <f t="shared" si="3"/>
        <v>528</v>
      </c>
      <c r="D18" s="7">
        <f t="shared" si="4"/>
        <v>1848</v>
      </c>
      <c r="E18" s="7">
        <f t="shared" si="5"/>
        <v>26</v>
      </c>
      <c r="F18" s="6">
        <f t="shared" si="0"/>
        <v>53</v>
      </c>
      <c r="G18" s="7">
        <f t="shared" si="1"/>
        <v>185</v>
      </c>
      <c r="H18" s="6">
        <f t="shared" si="2"/>
        <v>581</v>
      </c>
      <c r="I18" s="7">
        <f t="shared" si="6"/>
        <v>2059</v>
      </c>
    </row>
    <row r="19" spans="1:9" s="4" customFormat="1" ht="21.75" customHeight="1">
      <c r="A19" s="8">
        <v>26401</v>
      </c>
      <c r="B19" s="8">
        <v>27600</v>
      </c>
      <c r="C19" s="6">
        <f t="shared" si="3"/>
        <v>552</v>
      </c>
      <c r="D19" s="7">
        <f t="shared" si="4"/>
        <v>1932</v>
      </c>
      <c r="E19" s="7">
        <f t="shared" si="5"/>
        <v>28</v>
      </c>
      <c r="F19" s="6">
        <f t="shared" si="0"/>
        <v>55</v>
      </c>
      <c r="G19" s="7">
        <f t="shared" si="1"/>
        <v>193</v>
      </c>
      <c r="H19" s="6">
        <f t="shared" si="2"/>
        <v>607</v>
      </c>
      <c r="I19" s="7">
        <f t="shared" si="6"/>
        <v>2153</v>
      </c>
    </row>
    <row r="20" spans="1:9" s="4" customFormat="1" ht="21.75" customHeight="1">
      <c r="A20" s="8">
        <v>27601</v>
      </c>
      <c r="B20" s="8">
        <v>28800</v>
      </c>
      <c r="C20" s="6">
        <f t="shared" si="3"/>
        <v>576</v>
      </c>
      <c r="D20" s="7">
        <f t="shared" si="4"/>
        <v>2016</v>
      </c>
      <c r="E20" s="7">
        <f t="shared" si="5"/>
        <v>29</v>
      </c>
      <c r="F20" s="6">
        <f t="shared" si="0"/>
        <v>58</v>
      </c>
      <c r="G20" s="7">
        <f t="shared" si="1"/>
        <v>202</v>
      </c>
      <c r="H20" s="6">
        <f t="shared" si="2"/>
        <v>634</v>
      </c>
      <c r="I20" s="7">
        <f t="shared" si="6"/>
        <v>2247</v>
      </c>
    </row>
    <row r="21" spans="1:9" s="4" customFormat="1" ht="21.75" customHeight="1">
      <c r="A21" s="8">
        <v>28801</v>
      </c>
      <c r="B21" s="8">
        <v>30300</v>
      </c>
      <c r="C21" s="6">
        <f t="shared" si="3"/>
        <v>606</v>
      </c>
      <c r="D21" s="7">
        <f t="shared" si="4"/>
        <v>2121</v>
      </c>
      <c r="E21" s="7">
        <f t="shared" si="5"/>
        <v>30</v>
      </c>
      <c r="F21" s="6">
        <f t="shared" si="0"/>
        <v>61</v>
      </c>
      <c r="G21" s="7">
        <f t="shared" si="1"/>
        <v>212</v>
      </c>
      <c r="H21" s="6">
        <f t="shared" si="2"/>
        <v>667</v>
      </c>
      <c r="I21" s="7">
        <f t="shared" si="6"/>
        <v>2363</v>
      </c>
    </row>
    <row r="22" spans="1:9" s="4" customFormat="1" ht="21.75" customHeight="1">
      <c r="A22" s="8">
        <v>30301</v>
      </c>
      <c r="B22" s="8">
        <v>31800</v>
      </c>
      <c r="C22" s="6">
        <f t="shared" si="3"/>
        <v>636</v>
      </c>
      <c r="D22" s="7">
        <f t="shared" si="4"/>
        <v>2226</v>
      </c>
      <c r="E22" s="7">
        <f t="shared" si="5"/>
        <v>32</v>
      </c>
      <c r="F22" s="6">
        <f t="shared" si="0"/>
        <v>64</v>
      </c>
      <c r="G22" s="7">
        <f t="shared" si="1"/>
        <v>223</v>
      </c>
      <c r="H22" s="6">
        <f t="shared" si="2"/>
        <v>700</v>
      </c>
      <c r="I22" s="7">
        <f t="shared" si="6"/>
        <v>2481</v>
      </c>
    </row>
    <row r="23" spans="1:9" s="4" customFormat="1" ht="21.75" customHeight="1">
      <c r="A23" s="8">
        <v>31801</v>
      </c>
      <c r="B23" s="8">
        <v>33300</v>
      </c>
      <c r="C23" s="6">
        <f t="shared" si="3"/>
        <v>666</v>
      </c>
      <c r="D23" s="7">
        <f t="shared" si="4"/>
        <v>2331</v>
      </c>
      <c r="E23" s="7">
        <f t="shared" si="5"/>
        <v>33</v>
      </c>
      <c r="F23" s="6">
        <f t="shared" si="0"/>
        <v>67</v>
      </c>
      <c r="G23" s="7">
        <f t="shared" si="1"/>
        <v>233</v>
      </c>
      <c r="H23" s="6">
        <f t="shared" si="2"/>
        <v>733</v>
      </c>
      <c r="I23" s="7">
        <f t="shared" si="6"/>
        <v>2597</v>
      </c>
    </row>
    <row r="24" spans="1:9" s="4" customFormat="1" ht="21.75" customHeight="1">
      <c r="A24" s="8">
        <v>33301</v>
      </c>
      <c r="B24" s="8">
        <v>34800</v>
      </c>
      <c r="C24" s="6">
        <f t="shared" si="3"/>
        <v>696</v>
      </c>
      <c r="D24" s="7">
        <f t="shared" si="4"/>
        <v>2436</v>
      </c>
      <c r="E24" s="7">
        <f t="shared" si="5"/>
        <v>35</v>
      </c>
      <c r="F24" s="6">
        <f t="shared" si="0"/>
        <v>70</v>
      </c>
      <c r="G24" s="7">
        <f t="shared" si="1"/>
        <v>244</v>
      </c>
      <c r="H24" s="6">
        <f t="shared" si="2"/>
        <v>766</v>
      </c>
      <c r="I24" s="7">
        <f t="shared" si="6"/>
        <v>2715</v>
      </c>
    </row>
    <row r="25" spans="1:9" s="4" customFormat="1" ht="21.75" customHeight="1">
      <c r="A25" s="8">
        <v>34801</v>
      </c>
      <c r="B25" s="8">
        <v>36300</v>
      </c>
      <c r="C25" s="6">
        <f t="shared" si="3"/>
        <v>726</v>
      </c>
      <c r="D25" s="7">
        <f t="shared" si="4"/>
        <v>2541</v>
      </c>
      <c r="E25" s="7">
        <f t="shared" si="5"/>
        <v>36</v>
      </c>
      <c r="F25" s="6">
        <f t="shared" si="0"/>
        <v>73</v>
      </c>
      <c r="G25" s="7">
        <f t="shared" si="1"/>
        <v>254</v>
      </c>
      <c r="H25" s="6">
        <f t="shared" si="2"/>
        <v>799</v>
      </c>
      <c r="I25" s="7">
        <f t="shared" si="6"/>
        <v>2831</v>
      </c>
    </row>
    <row r="26" spans="1:9" s="4" customFormat="1" ht="21.75" customHeight="1">
      <c r="A26" s="8">
        <v>36301</v>
      </c>
      <c r="B26" s="8">
        <v>38200</v>
      </c>
      <c r="C26" s="6">
        <f t="shared" si="3"/>
        <v>764</v>
      </c>
      <c r="D26" s="7">
        <f t="shared" si="4"/>
        <v>2674</v>
      </c>
      <c r="E26" s="7">
        <f t="shared" si="5"/>
        <v>38</v>
      </c>
      <c r="F26" s="6">
        <f t="shared" si="0"/>
        <v>76</v>
      </c>
      <c r="G26" s="7">
        <f t="shared" si="1"/>
        <v>267</v>
      </c>
      <c r="H26" s="6">
        <f t="shared" si="2"/>
        <v>840</v>
      </c>
      <c r="I26" s="7">
        <f t="shared" si="6"/>
        <v>2979</v>
      </c>
    </row>
    <row r="27" spans="1:9" s="4" customFormat="1" ht="21.75" customHeight="1">
      <c r="A27" s="8">
        <v>38201</v>
      </c>
      <c r="B27" s="8">
        <v>40100</v>
      </c>
      <c r="C27" s="6">
        <f t="shared" si="3"/>
        <v>802</v>
      </c>
      <c r="D27" s="7">
        <f t="shared" si="4"/>
        <v>2807</v>
      </c>
      <c r="E27" s="7">
        <f t="shared" si="5"/>
        <v>40</v>
      </c>
      <c r="F27" s="6">
        <f t="shared" si="0"/>
        <v>80</v>
      </c>
      <c r="G27" s="7">
        <f t="shared" si="1"/>
        <v>281</v>
      </c>
      <c r="H27" s="6">
        <f t="shared" si="2"/>
        <v>882</v>
      </c>
      <c r="I27" s="7">
        <f t="shared" si="6"/>
        <v>3128</v>
      </c>
    </row>
    <row r="28" spans="1:9" s="4" customFormat="1" ht="21.75" customHeight="1">
      <c r="A28" s="8">
        <v>40101</v>
      </c>
      <c r="B28" s="8">
        <v>42000</v>
      </c>
      <c r="C28" s="6">
        <f t="shared" si="3"/>
        <v>840</v>
      </c>
      <c r="D28" s="7">
        <f t="shared" si="4"/>
        <v>2940</v>
      </c>
      <c r="E28" s="7">
        <f t="shared" si="5"/>
        <v>42</v>
      </c>
      <c r="F28" s="6">
        <f t="shared" si="0"/>
        <v>84</v>
      </c>
      <c r="G28" s="7">
        <f t="shared" si="1"/>
        <v>294</v>
      </c>
      <c r="H28" s="6">
        <f t="shared" si="2"/>
        <v>924</v>
      </c>
      <c r="I28" s="7">
        <f t="shared" si="6"/>
        <v>3276</v>
      </c>
    </row>
    <row r="29" spans="1:9" ht="19.5">
      <c r="A29" s="8">
        <v>42001</v>
      </c>
      <c r="B29" s="9">
        <v>43900</v>
      </c>
      <c r="C29" s="6">
        <f t="shared" si="3"/>
        <v>878</v>
      </c>
      <c r="D29" s="7">
        <f t="shared" si="4"/>
        <v>3073</v>
      </c>
      <c r="E29" s="7">
        <f t="shared" si="5"/>
        <v>44</v>
      </c>
      <c r="F29" s="6">
        <f t="shared" si="0"/>
        <v>88</v>
      </c>
      <c r="G29" s="10">
        <f t="shared" si="1"/>
        <v>307</v>
      </c>
      <c r="H29" s="6">
        <f t="shared" si="2"/>
        <v>966</v>
      </c>
      <c r="I29" s="7">
        <f t="shared" si="6"/>
        <v>3424</v>
      </c>
    </row>
    <row r="30" spans="1:9" s="40" customFormat="1" ht="19.5">
      <c r="A30" s="9">
        <v>43901</v>
      </c>
      <c r="B30" s="41">
        <v>45800</v>
      </c>
      <c r="C30" s="6">
        <f t="shared" si="3"/>
        <v>916</v>
      </c>
      <c r="D30" s="7">
        <f t="shared" si="4"/>
        <v>3206</v>
      </c>
      <c r="E30" s="39">
        <f t="shared" si="5"/>
        <v>46</v>
      </c>
      <c r="F30" s="38">
        <f t="shared" si="0"/>
        <v>92</v>
      </c>
      <c r="G30" s="42">
        <f t="shared" si="1"/>
        <v>321</v>
      </c>
      <c r="H30" s="38">
        <f t="shared" si="2"/>
        <v>1008</v>
      </c>
      <c r="I30" s="39">
        <f t="shared" si="6"/>
        <v>3573</v>
      </c>
    </row>
    <row r="31" spans="1:2" ht="19.5">
      <c r="A31" s="32">
        <v>43902</v>
      </c>
      <c r="B31" s="15" t="s">
        <v>176</v>
      </c>
    </row>
  </sheetData>
  <sheetProtection/>
  <mergeCells count="4">
    <mergeCell ref="B1:H1"/>
    <mergeCell ref="B2:B3"/>
    <mergeCell ref="C2:E2"/>
    <mergeCell ref="F2:G2"/>
  </mergeCells>
  <printOptions/>
  <pageMargins left="0.75" right="0.75" top="1" bottom="1" header="0.5" footer="0.5"/>
  <pageSetup horizontalDpi="600" verticalDpi="600" orientation="portrait" paperSize="9" scale="8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5"/>
  <sheetViews>
    <sheetView zoomScalePageLayoutView="0" workbookViewId="0" topLeftCell="A1">
      <selection activeCell="C42" sqref="C42"/>
    </sheetView>
  </sheetViews>
  <sheetFormatPr defaultColWidth="9.00390625" defaultRowHeight="16.5"/>
  <cols>
    <col min="1" max="1" width="6.75390625" style="16" customWidth="1"/>
    <col min="2" max="2" width="24.875" style="16" customWidth="1"/>
    <col min="3" max="3" width="24.875" style="44" customWidth="1"/>
    <col min="4" max="4" width="13.625" style="16" customWidth="1"/>
    <col min="5" max="5" width="9.50390625" style="0" customWidth="1"/>
  </cols>
  <sheetData>
    <row r="1" spans="1:5" ht="28.5" customHeight="1">
      <c r="A1" s="143" t="s">
        <v>15</v>
      </c>
      <c r="B1" s="144"/>
      <c r="C1" s="144"/>
      <c r="D1" s="144"/>
      <c r="E1" s="144"/>
    </row>
    <row r="2" spans="1:5" s="45" customFormat="1" ht="36.75" customHeight="1">
      <c r="A2" s="53" t="s">
        <v>16</v>
      </c>
      <c r="B2" s="53" t="s">
        <v>17</v>
      </c>
      <c r="C2" s="53" t="s">
        <v>175</v>
      </c>
      <c r="D2" s="53" t="s">
        <v>18</v>
      </c>
      <c r="E2" s="53" t="s">
        <v>19</v>
      </c>
    </row>
    <row r="3" spans="1:5" ht="19.5" customHeight="1">
      <c r="A3" s="17">
        <v>1</v>
      </c>
      <c r="B3" s="18" t="s">
        <v>20</v>
      </c>
      <c r="C3" s="18">
        <v>0</v>
      </c>
      <c r="D3" s="18">
        <v>1500</v>
      </c>
      <c r="E3" s="19">
        <f>ROUND(D3*6%,0)</f>
        <v>90</v>
      </c>
    </row>
    <row r="4" spans="1:5" ht="19.5" customHeight="1">
      <c r="A4" s="17">
        <v>2</v>
      </c>
      <c r="B4" s="18" t="s">
        <v>21</v>
      </c>
      <c r="C4" s="18">
        <v>1501</v>
      </c>
      <c r="D4" s="18">
        <v>3000</v>
      </c>
      <c r="E4" s="19">
        <f aca="true" t="shared" si="0" ref="E4:E37">ROUND(D4*6%,0)</f>
        <v>180</v>
      </c>
    </row>
    <row r="5" spans="1:5" ht="19.5" customHeight="1">
      <c r="A5" s="17">
        <v>3</v>
      </c>
      <c r="B5" s="17" t="s">
        <v>22</v>
      </c>
      <c r="C5" s="18">
        <v>3001</v>
      </c>
      <c r="D5" s="18">
        <v>4500</v>
      </c>
      <c r="E5" s="19">
        <f t="shared" si="0"/>
        <v>270</v>
      </c>
    </row>
    <row r="6" spans="1:5" ht="19.5" customHeight="1">
      <c r="A6" s="17">
        <v>4</v>
      </c>
      <c r="B6" s="18" t="s">
        <v>23</v>
      </c>
      <c r="C6" s="18">
        <v>4501</v>
      </c>
      <c r="D6" s="18">
        <v>6000</v>
      </c>
      <c r="E6" s="19">
        <f t="shared" si="0"/>
        <v>360</v>
      </c>
    </row>
    <row r="7" spans="1:5" ht="19.5" customHeight="1">
      <c r="A7" s="17">
        <v>5</v>
      </c>
      <c r="B7" s="17" t="s">
        <v>24</v>
      </c>
      <c r="C7" s="18">
        <v>6001</v>
      </c>
      <c r="D7" s="18">
        <v>7500</v>
      </c>
      <c r="E7" s="19">
        <f t="shared" si="0"/>
        <v>450</v>
      </c>
    </row>
    <row r="8" spans="1:5" ht="19.5" customHeight="1">
      <c r="A8" s="17">
        <v>6</v>
      </c>
      <c r="B8" s="17" t="s">
        <v>25</v>
      </c>
      <c r="C8" s="18">
        <v>7501</v>
      </c>
      <c r="D8" s="18">
        <v>8700</v>
      </c>
      <c r="E8" s="19">
        <f t="shared" si="0"/>
        <v>522</v>
      </c>
    </row>
    <row r="9" spans="1:5" ht="19.5" customHeight="1">
      <c r="A9" s="17">
        <v>7</v>
      </c>
      <c r="B9" s="18" t="s">
        <v>26</v>
      </c>
      <c r="C9" s="18">
        <v>8701</v>
      </c>
      <c r="D9" s="18">
        <v>9900</v>
      </c>
      <c r="E9" s="19">
        <f t="shared" si="0"/>
        <v>594</v>
      </c>
    </row>
    <row r="10" spans="1:5" ht="19.5" customHeight="1">
      <c r="A10" s="17">
        <v>8</v>
      </c>
      <c r="B10" s="17" t="s">
        <v>27</v>
      </c>
      <c r="C10" s="18">
        <v>9901</v>
      </c>
      <c r="D10" s="18">
        <v>11100</v>
      </c>
      <c r="E10" s="19">
        <f t="shared" si="0"/>
        <v>666</v>
      </c>
    </row>
    <row r="11" spans="1:5" ht="19.5" customHeight="1">
      <c r="A11" s="17">
        <v>9</v>
      </c>
      <c r="B11" s="17" t="s">
        <v>28</v>
      </c>
      <c r="C11" s="18">
        <v>11101</v>
      </c>
      <c r="D11" s="18">
        <v>12540</v>
      </c>
      <c r="E11" s="19">
        <f t="shared" si="0"/>
        <v>752</v>
      </c>
    </row>
    <row r="12" spans="1:5" ht="19.5" customHeight="1">
      <c r="A12" s="17">
        <v>10</v>
      </c>
      <c r="B12" s="18" t="s">
        <v>29</v>
      </c>
      <c r="C12" s="18">
        <v>12541</v>
      </c>
      <c r="D12" s="18">
        <v>13500</v>
      </c>
      <c r="E12" s="19">
        <f t="shared" si="0"/>
        <v>810</v>
      </c>
    </row>
    <row r="13" spans="1:5" ht="19.5" customHeight="1">
      <c r="A13" s="17">
        <v>11</v>
      </c>
      <c r="B13" s="17" t="s">
        <v>30</v>
      </c>
      <c r="C13" s="18">
        <v>13501</v>
      </c>
      <c r="D13" s="18">
        <v>15840</v>
      </c>
      <c r="E13" s="19">
        <f t="shared" si="0"/>
        <v>950</v>
      </c>
    </row>
    <row r="14" spans="1:5" ht="19.5" customHeight="1">
      <c r="A14" s="17">
        <v>12</v>
      </c>
      <c r="B14" s="17" t="s">
        <v>31</v>
      </c>
      <c r="C14" s="18">
        <v>15841</v>
      </c>
      <c r="D14" s="18">
        <v>16500</v>
      </c>
      <c r="E14" s="19">
        <f t="shared" si="0"/>
        <v>990</v>
      </c>
    </row>
    <row r="15" spans="1:5" ht="19.5" customHeight="1">
      <c r="A15" s="17">
        <v>13</v>
      </c>
      <c r="B15" s="18" t="s">
        <v>32</v>
      </c>
      <c r="C15" s="18">
        <v>16501</v>
      </c>
      <c r="D15" s="18">
        <v>17280</v>
      </c>
      <c r="E15" s="19">
        <f t="shared" si="0"/>
        <v>1037</v>
      </c>
    </row>
    <row r="16" spans="1:5" ht="19.5" customHeight="1">
      <c r="A16" s="17">
        <v>14</v>
      </c>
      <c r="B16" s="17" t="s">
        <v>33</v>
      </c>
      <c r="C16" s="18">
        <v>17281</v>
      </c>
      <c r="D16" s="18">
        <v>17880</v>
      </c>
      <c r="E16" s="19">
        <f t="shared" si="0"/>
        <v>1073</v>
      </c>
    </row>
    <row r="17" spans="1:5" ht="19.5" customHeight="1">
      <c r="A17" s="17">
        <v>15</v>
      </c>
      <c r="B17" s="17" t="s">
        <v>34</v>
      </c>
      <c r="C17" s="18">
        <v>17881</v>
      </c>
      <c r="D17" s="18">
        <v>19047</v>
      </c>
      <c r="E17" s="19">
        <f t="shared" si="0"/>
        <v>1143</v>
      </c>
    </row>
    <row r="18" spans="1:5" ht="19.5" customHeight="1">
      <c r="A18" s="17">
        <v>16</v>
      </c>
      <c r="B18" s="18" t="s">
        <v>76</v>
      </c>
      <c r="C18" s="18">
        <v>19048</v>
      </c>
      <c r="D18" s="18">
        <v>20008</v>
      </c>
      <c r="E18" s="19">
        <f t="shared" si="0"/>
        <v>1200</v>
      </c>
    </row>
    <row r="19" spans="1:5" s="50" customFormat="1" ht="19.5" customHeight="1">
      <c r="A19" s="47">
        <v>17</v>
      </c>
      <c r="B19" s="47" t="s">
        <v>161</v>
      </c>
      <c r="C19" s="48">
        <v>20009</v>
      </c>
      <c r="D19" s="48">
        <v>21009</v>
      </c>
      <c r="E19" s="49">
        <f t="shared" si="0"/>
        <v>1261</v>
      </c>
    </row>
    <row r="20" spans="1:5" ht="19.5" customHeight="1">
      <c r="A20" s="47">
        <v>18</v>
      </c>
      <c r="B20" s="47" t="s">
        <v>173</v>
      </c>
      <c r="C20" s="48">
        <v>21010</v>
      </c>
      <c r="D20" s="48">
        <v>22000</v>
      </c>
      <c r="E20" s="49">
        <f t="shared" si="0"/>
        <v>1320</v>
      </c>
    </row>
    <row r="21" spans="1:5" s="50" customFormat="1" ht="19.5" customHeight="1">
      <c r="A21" s="47">
        <v>19</v>
      </c>
      <c r="B21" s="47" t="s">
        <v>178</v>
      </c>
      <c r="C21" s="18">
        <v>22001</v>
      </c>
      <c r="D21" s="48">
        <v>23100</v>
      </c>
      <c r="E21" s="49">
        <f t="shared" si="0"/>
        <v>1386</v>
      </c>
    </row>
    <row r="22" spans="1:5" ht="19.5" customHeight="1">
      <c r="A22" s="17">
        <v>20</v>
      </c>
      <c r="B22" s="17" t="s">
        <v>179</v>
      </c>
      <c r="C22" s="18">
        <v>23101</v>
      </c>
      <c r="D22" s="18">
        <v>24000</v>
      </c>
      <c r="E22" s="19">
        <f t="shared" si="0"/>
        <v>1440</v>
      </c>
    </row>
    <row r="23" spans="1:5" ht="19.5" customHeight="1">
      <c r="A23" s="17">
        <v>21</v>
      </c>
      <c r="B23" s="17" t="s">
        <v>35</v>
      </c>
      <c r="C23" s="18">
        <v>24001</v>
      </c>
      <c r="D23" s="18">
        <v>25200</v>
      </c>
      <c r="E23" s="19">
        <f t="shared" si="0"/>
        <v>1512</v>
      </c>
    </row>
    <row r="24" spans="1:5" ht="19.5" customHeight="1">
      <c r="A24" s="17">
        <v>22</v>
      </c>
      <c r="B24" s="17" t="s">
        <v>36</v>
      </c>
      <c r="C24" s="18">
        <v>25201</v>
      </c>
      <c r="D24" s="18">
        <v>26400</v>
      </c>
      <c r="E24" s="19">
        <f t="shared" si="0"/>
        <v>1584</v>
      </c>
    </row>
    <row r="25" spans="1:5" ht="19.5" customHeight="1">
      <c r="A25" s="17">
        <v>23</v>
      </c>
      <c r="B25" s="17" t="s">
        <v>37</v>
      </c>
      <c r="C25" s="18">
        <v>26401</v>
      </c>
      <c r="D25" s="18">
        <v>27600</v>
      </c>
      <c r="E25" s="19">
        <f t="shared" si="0"/>
        <v>1656</v>
      </c>
    </row>
    <row r="26" spans="1:5" ht="19.5" customHeight="1">
      <c r="A26" s="17">
        <v>24</v>
      </c>
      <c r="B26" s="17" t="s">
        <v>38</v>
      </c>
      <c r="C26" s="18">
        <v>27601</v>
      </c>
      <c r="D26" s="18">
        <v>28800</v>
      </c>
      <c r="E26" s="19">
        <f t="shared" si="0"/>
        <v>1728</v>
      </c>
    </row>
    <row r="27" spans="1:5" ht="19.5" customHeight="1">
      <c r="A27" s="17">
        <v>25</v>
      </c>
      <c r="B27" s="18" t="s">
        <v>39</v>
      </c>
      <c r="C27" s="18">
        <v>28801</v>
      </c>
      <c r="D27" s="18">
        <v>30300</v>
      </c>
      <c r="E27" s="19">
        <f t="shared" si="0"/>
        <v>1818</v>
      </c>
    </row>
    <row r="28" spans="1:5" ht="19.5" customHeight="1">
      <c r="A28" s="17">
        <v>26</v>
      </c>
      <c r="B28" s="17" t="s">
        <v>40</v>
      </c>
      <c r="C28" s="18">
        <v>30301</v>
      </c>
      <c r="D28" s="18">
        <v>31800</v>
      </c>
      <c r="E28" s="19">
        <f t="shared" si="0"/>
        <v>1908</v>
      </c>
    </row>
    <row r="29" spans="1:5" ht="19.5" customHeight="1">
      <c r="A29" s="17">
        <v>27</v>
      </c>
      <c r="B29" s="18" t="s">
        <v>41</v>
      </c>
      <c r="C29" s="18">
        <v>31801</v>
      </c>
      <c r="D29" s="18">
        <v>33300</v>
      </c>
      <c r="E29" s="19">
        <f t="shared" si="0"/>
        <v>1998</v>
      </c>
    </row>
    <row r="30" spans="1:5" ht="19.5" customHeight="1">
      <c r="A30" s="17">
        <v>28</v>
      </c>
      <c r="B30" s="17" t="s">
        <v>42</v>
      </c>
      <c r="C30" s="18">
        <v>33301</v>
      </c>
      <c r="D30" s="18">
        <v>34800</v>
      </c>
      <c r="E30" s="19">
        <f t="shared" si="0"/>
        <v>2088</v>
      </c>
    </row>
    <row r="31" spans="1:5" ht="19.5" customHeight="1">
      <c r="A31" s="17">
        <v>29</v>
      </c>
      <c r="B31" s="18" t="s">
        <v>43</v>
      </c>
      <c r="C31" s="18">
        <v>34801</v>
      </c>
      <c r="D31" s="18">
        <v>36300</v>
      </c>
      <c r="E31" s="19">
        <f t="shared" si="0"/>
        <v>2178</v>
      </c>
    </row>
    <row r="32" spans="1:5" ht="19.5" customHeight="1">
      <c r="A32" s="17">
        <v>30</v>
      </c>
      <c r="B32" s="17" t="s">
        <v>44</v>
      </c>
      <c r="C32" s="18">
        <v>36301</v>
      </c>
      <c r="D32" s="18">
        <v>38200</v>
      </c>
      <c r="E32" s="19">
        <f t="shared" si="0"/>
        <v>2292</v>
      </c>
    </row>
    <row r="33" spans="1:5" ht="19.5" customHeight="1">
      <c r="A33" s="17">
        <v>31</v>
      </c>
      <c r="B33" s="18" t="s">
        <v>45</v>
      </c>
      <c r="C33" s="18">
        <v>38201</v>
      </c>
      <c r="D33" s="18">
        <v>40100</v>
      </c>
      <c r="E33" s="19">
        <f t="shared" si="0"/>
        <v>2406</v>
      </c>
    </row>
    <row r="34" spans="1:5" ht="19.5" customHeight="1">
      <c r="A34" s="17">
        <v>32</v>
      </c>
      <c r="B34" s="17" t="s">
        <v>46</v>
      </c>
      <c r="C34" s="18">
        <v>40101</v>
      </c>
      <c r="D34" s="18">
        <v>42000</v>
      </c>
      <c r="E34" s="19">
        <f t="shared" si="0"/>
        <v>2520</v>
      </c>
    </row>
    <row r="35" spans="1:5" ht="19.5" customHeight="1">
      <c r="A35" s="17">
        <v>33</v>
      </c>
      <c r="B35" s="18" t="s">
        <v>47</v>
      </c>
      <c r="C35" s="18">
        <v>42001</v>
      </c>
      <c r="D35" s="18">
        <v>43900</v>
      </c>
      <c r="E35" s="19">
        <f t="shared" si="0"/>
        <v>2634</v>
      </c>
    </row>
    <row r="36" spans="1:5" ht="19.5" customHeight="1">
      <c r="A36" s="17">
        <v>34</v>
      </c>
      <c r="B36" s="17" t="s">
        <v>48</v>
      </c>
      <c r="C36" s="18">
        <v>43901</v>
      </c>
      <c r="D36" s="18">
        <v>45800</v>
      </c>
      <c r="E36" s="19">
        <f t="shared" si="0"/>
        <v>2748</v>
      </c>
    </row>
    <row r="37" spans="1:5" ht="19.5" customHeight="1">
      <c r="A37" s="17">
        <v>35</v>
      </c>
      <c r="B37" s="17" t="s">
        <v>49</v>
      </c>
      <c r="C37" s="18">
        <v>45801</v>
      </c>
      <c r="D37" s="18">
        <v>48200</v>
      </c>
      <c r="E37" s="19">
        <f t="shared" si="0"/>
        <v>2892</v>
      </c>
    </row>
    <row r="38" spans="1:5" ht="19.5" customHeight="1">
      <c r="A38" s="17">
        <v>36</v>
      </c>
      <c r="B38" s="17" t="s">
        <v>50</v>
      </c>
      <c r="C38" s="18">
        <v>48201</v>
      </c>
      <c r="D38" s="18">
        <v>50600</v>
      </c>
      <c r="E38" s="19">
        <f aca="true" t="shared" si="1" ref="E38:E47">ROUND(D38*6%,0)</f>
        <v>3036</v>
      </c>
    </row>
    <row r="39" spans="1:5" ht="19.5" customHeight="1">
      <c r="A39" s="17">
        <v>37</v>
      </c>
      <c r="B39" s="17" t="s">
        <v>51</v>
      </c>
      <c r="C39" s="18">
        <v>50601</v>
      </c>
      <c r="D39" s="18">
        <v>53000</v>
      </c>
      <c r="E39" s="19">
        <f t="shared" si="1"/>
        <v>3180</v>
      </c>
    </row>
    <row r="40" spans="1:5" ht="19.5" customHeight="1">
      <c r="A40" s="17">
        <v>38</v>
      </c>
      <c r="B40" s="17" t="s">
        <v>52</v>
      </c>
      <c r="C40" s="18">
        <v>53001</v>
      </c>
      <c r="D40" s="18">
        <v>55400</v>
      </c>
      <c r="E40" s="19">
        <f t="shared" si="1"/>
        <v>3324</v>
      </c>
    </row>
    <row r="41" spans="1:5" ht="19.5" customHeight="1">
      <c r="A41" s="17">
        <v>39</v>
      </c>
      <c r="B41" s="17" t="s">
        <v>53</v>
      </c>
      <c r="C41" s="18">
        <v>55401</v>
      </c>
      <c r="D41" s="18">
        <v>57800</v>
      </c>
      <c r="E41" s="19">
        <f t="shared" si="1"/>
        <v>3468</v>
      </c>
    </row>
    <row r="42" spans="1:5" ht="19.5" customHeight="1">
      <c r="A42" s="17">
        <v>40</v>
      </c>
      <c r="B42" s="18" t="s">
        <v>54</v>
      </c>
      <c r="C42" s="18">
        <v>57801</v>
      </c>
      <c r="D42" s="18">
        <v>60800</v>
      </c>
      <c r="E42" s="19">
        <f t="shared" si="1"/>
        <v>3648</v>
      </c>
    </row>
    <row r="43" spans="1:5" ht="19.5" customHeight="1">
      <c r="A43" s="17">
        <v>41</v>
      </c>
      <c r="B43" s="17" t="s">
        <v>55</v>
      </c>
      <c r="C43" s="18">
        <v>60801</v>
      </c>
      <c r="D43" s="18">
        <v>63800</v>
      </c>
      <c r="E43" s="19">
        <f t="shared" si="1"/>
        <v>3828</v>
      </c>
    </row>
    <row r="44" spans="1:5" ht="19.5" customHeight="1">
      <c r="A44" s="17">
        <v>42</v>
      </c>
      <c r="B44" s="18" t="s">
        <v>56</v>
      </c>
      <c r="C44" s="18">
        <v>63801</v>
      </c>
      <c r="D44" s="18">
        <v>66800</v>
      </c>
      <c r="E44" s="19">
        <f t="shared" si="1"/>
        <v>4008</v>
      </c>
    </row>
    <row r="45" spans="1:5" ht="19.5" customHeight="1">
      <c r="A45" s="17">
        <v>43</v>
      </c>
      <c r="B45" s="17" t="s">
        <v>57</v>
      </c>
      <c r="C45" s="18">
        <v>66801</v>
      </c>
      <c r="D45" s="18">
        <v>69800</v>
      </c>
      <c r="E45" s="19">
        <f t="shared" si="1"/>
        <v>4188</v>
      </c>
    </row>
    <row r="46" spans="1:5" ht="19.5" customHeight="1">
      <c r="A46" s="17">
        <v>44</v>
      </c>
      <c r="B46" s="18" t="s">
        <v>58</v>
      </c>
      <c r="C46" s="18">
        <v>69801</v>
      </c>
      <c r="D46" s="18">
        <v>72800</v>
      </c>
      <c r="E46" s="19">
        <f t="shared" si="1"/>
        <v>4368</v>
      </c>
    </row>
    <row r="47" spans="1:5" ht="19.5" customHeight="1">
      <c r="A47" s="17">
        <v>45</v>
      </c>
      <c r="B47" s="17" t="s">
        <v>59</v>
      </c>
      <c r="C47" s="18">
        <v>72801</v>
      </c>
      <c r="D47" s="18">
        <v>76500</v>
      </c>
      <c r="E47" s="19">
        <f t="shared" si="1"/>
        <v>4590</v>
      </c>
    </row>
    <row r="48" spans="1:5" ht="19.5" customHeight="1">
      <c r="A48" s="17">
        <v>46</v>
      </c>
      <c r="B48" s="18" t="s">
        <v>60</v>
      </c>
      <c r="C48" s="18">
        <v>76501</v>
      </c>
      <c r="D48" s="18">
        <v>80200</v>
      </c>
      <c r="E48" s="19">
        <f aca="true" t="shared" si="2" ref="E48:E64">ROUND(D48*6%,0)</f>
        <v>4812</v>
      </c>
    </row>
    <row r="49" spans="1:5" ht="19.5" customHeight="1">
      <c r="A49" s="17">
        <v>47</v>
      </c>
      <c r="B49" s="17" t="s">
        <v>61</v>
      </c>
      <c r="C49" s="18">
        <v>80201</v>
      </c>
      <c r="D49" s="18">
        <v>83900</v>
      </c>
      <c r="E49" s="19">
        <f t="shared" si="2"/>
        <v>5034</v>
      </c>
    </row>
    <row r="50" spans="1:5" ht="19.5" customHeight="1">
      <c r="A50" s="17">
        <v>48</v>
      </c>
      <c r="B50" s="18" t="s">
        <v>62</v>
      </c>
      <c r="C50" s="18">
        <v>83901</v>
      </c>
      <c r="D50" s="18">
        <v>87600</v>
      </c>
      <c r="E50" s="19">
        <f t="shared" si="2"/>
        <v>5256</v>
      </c>
    </row>
    <row r="51" spans="1:5" ht="19.5" customHeight="1">
      <c r="A51" s="17">
        <v>49</v>
      </c>
      <c r="B51" s="18" t="s">
        <v>63</v>
      </c>
      <c r="C51" s="18">
        <v>87601</v>
      </c>
      <c r="D51" s="18">
        <v>92100</v>
      </c>
      <c r="E51" s="19">
        <f t="shared" si="2"/>
        <v>5526</v>
      </c>
    </row>
    <row r="52" spans="1:5" ht="19.5" customHeight="1">
      <c r="A52" s="17">
        <v>50</v>
      </c>
      <c r="B52" s="17" t="s">
        <v>64</v>
      </c>
      <c r="C52" s="18">
        <v>92101</v>
      </c>
      <c r="D52" s="18">
        <v>96600</v>
      </c>
      <c r="E52" s="19">
        <f t="shared" si="2"/>
        <v>5796</v>
      </c>
    </row>
    <row r="53" spans="1:5" ht="19.5" customHeight="1">
      <c r="A53" s="17">
        <v>51</v>
      </c>
      <c r="B53" s="18" t="s">
        <v>65</v>
      </c>
      <c r="C53" s="18">
        <v>96601</v>
      </c>
      <c r="D53" s="18">
        <v>101100</v>
      </c>
      <c r="E53" s="19">
        <f t="shared" si="2"/>
        <v>6066</v>
      </c>
    </row>
    <row r="54" spans="1:5" ht="19.5" customHeight="1">
      <c r="A54" s="17">
        <v>52</v>
      </c>
      <c r="B54" s="17" t="s">
        <v>66</v>
      </c>
      <c r="C54" s="18">
        <v>101101</v>
      </c>
      <c r="D54" s="18">
        <v>105600</v>
      </c>
      <c r="E54" s="19">
        <f t="shared" si="2"/>
        <v>6336</v>
      </c>
    </row>
    <row r="55" spans="1:5" ht="19.5" customHeight="1">
      <c r="A55" s="17">
        <v>53</v>
      </c>
      <c r="B55" s="18" t="s">
        <v>67</v>
      </c>
      <c r="C55" s="18">
        <v>105601</v>
      </c>
      <c r="D55" s="18">
        <v>110100</v>
      </c>
      <c r="E55" s="19">
        <f t="shared" si="2"/>
        <v>6606</v>
      </c>
    </row>
    <row r="56" spans="1:5" ht="19.5" customHeight="1">
      <c r="A56" s="17">
        <v>54</v>
      </c>
      <c r="B56" s="17" t="s">
        <v>68</v>
      </c>
      <c r="C56" s="18">
        <v>110101</v>
      </c>
      <c r="D56" s="18">
        <v>115500</v>
      </c>
      <c r="E56" s="19">
        <f t="shared" si="2"/>
        <v>6930</v>
      </c>
    </row>
    <row r="57" spans="1:5" ht="19.5" customHeight="1">
      <c r="A57" s="17">
        <v>55</v>
      </c>
      <c r="B57" s="18" t="s">
        <v>69</v>
      </c>
      <c r="C57" s="18">
        <v>115501</v>
      </c>
      <c r="D57" s="18">
        <v>120900</v>
      </c>
      <c r="E57" s="19">
        <f t="shared" si="2"/>
        <v>7254</v>
      </c>
    </row>
    <row r="58" spans="1:5" ht="19.5" customHeight="1">
      <c r="A58" s="17">
        <v>56</v>
      </c>
      <c r="B58" s="17" t="s">
        <v>70</v>
      </c>
      <c r="C58" s="18">
        <v>120901</v>
      </c>
      <c r="D58" s="18">
        <v>126300</v>
      </c>
      <c r="E58" s="19">
        <f t="shared" si="2"/>
        <v>7578</v>
      </c>
    </row>
    <row r="59" spans="1:5" ht="19.5" customHeight="1">
      <c r="A59" s="17">
        <v>57</v>
      </c>
      <c r="B59" s="18" t="s">
        <v>71</v>
      </c>
      <c r="C59" s="18">
        <v>126301</v>
      </c>
      <c r="D59" s="18">
        <v>131700</v>
      </c>
      <c r="E59" s="19">
        <f t="shared" si="2"/>
        <v>7902</v>
      </c>
    </row>
    <row r="60" spans="1:5" ht="19.5" customHeight="1">
      <c r="A60" s="17">
        <v>58</v>
      </c>
      <c r="B60" s="17" t="s">
        <v>72</v>
      </c>
      <c r="C60" s="18">
        <v>131701</v>
      </c>
      <c r="D60" s="18">
        <v>137100</v>
      </c>
      <c r="E60" s="19">
        <f t="shared" si="2"/>
        <v>8226</v>
      </c>
    </row>
    <row r="61" spans="1:5" ht="19.5" customHeight="1">
      <c r="A61" s="17">
        <v>59</v>
      </c>
      <c r="B61" s="18" t="s">
        <v>73</v>
      </c>
      <c r="C61" s="18">
        <v>137101</v>
      </c>
      <c r="D61" s="18">
        <v>142500</v>
      </c>
      <c r="E61" s="19">
        <f t="shared" si="2"/>
        <v>8550</v>
      </c>
    </row>
    <row r="62" spans="1:5" ht="19.5" customHeight="1">
      <c r="A62" s="17">
        <v>60</v>
      </c>
      <c r="B62" s="17" t="s">
        <v>74</v>
      </c>
      <c r="C62" s="18">
        <v>142501</v>
      </c>
      <c r="D62" s="18">
        <v>147900</v>
      </c>
      <c r="E62" s="19">
        <f t="shared" si="2"/>
        <v>8874</v>
      </c>
    </row>
    <row r="63" spans="1:5" ht="19.5" customHeight="1">
      <c r="A63" s="17">
        <v>61</v>
      </c>
      <c r="B63" s="17" t="s">
        <v>75</v>
      </c>
      <c r="C63" s="18">
        <v>147901</v>
      </c>
      <c r="D63" s="18">
        <v>150000</v>
      </c>
      <c r="E63" s="19">
        <f t="shared" si="2"/>
        <v>9000</v>
      </c>
    </row>
    <row r="64" spans="1:5" ht="16.5">
      <c r="A64" s="17"/>
      <c r="B64" s="17"/>
      <c r="C64" s="18">
        <v>150001</v>
      </c>
      <c r="D64" s="17">
        <v>150000</v>
      </c>
      <c r="E64" s="52">
        <f t="shared" si="2"/>
        <v>9000</v>
      </c>
    </row>
    <row r="65" ht="16.5">
      <c r="E65" t="s">
        <v>177</v>
      </c>
    </row>
  </sheetData>
  <sheetProtection/>
  <mergeCells count="1">
    <mergeCell ref="A1:E1"/>
  </mergeCells>
  <printOptions horizontalCentered="1"/>
  <pageMargins left="0.03937007874015748" right="0.03937007874015748" top="0.5511811023622047" bottom="0.5511811023622047" header="0.31496062992125984" footer="0.31496062992125984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U55"/>
  <sheetViews>
    <sheetView tabSelected="1" zoomScale="80" zoomScaleNormal="80" zoomScalePageLayoutView="0" workbookViewId="0" topLeftCell="A2">
      <selection activeCell="F6" sqref="F6"/>
    </sheetView>
  </sheetViews>
  <sheetFormatPr defaultColWidth="9.00390625" defaultRowHeight="16.5"/>
  <cols>
    <col min="1" max="1" width="14.75390625" style="0" customWidth="1"/>
    <col min="2" max="2" width="16.75390625" style="0" customWidth="1"/>
    <col min="3" max="4" width="10.00390625" style="0" customWidth="1"/>
    <col min="5" max="5" width="13.875" style="0" customWidth="1"/>
    <col min="6" max="6" width="17.125" style="0" customWidth="1"/>
    <col min="7" max="7" width="11.375" style="0" customWidth="1"/>
    <col min="8" max="8" width="10.75390625" style="0" customWidth="1"/>
    <col min="9" max="9" width="11.00390625" style="0" customWidth="1"/>
    <col min="10" max="10" width="13.625" style="0" customWidth="1"/>
    <col min="15" max="15" width="12.625" style="0" customWidth="1"/>
    <col min="16" max="16" width="8.875" style="23" customWidth="1"/>
    <col min="17" max="17" width="9.375" style="23" customWidth="1"/>
    <col min="18" max="20" width="10.125" style="0" customWidth="1"/>
    <col min="21" max="21" width="23.50390625" style="0" customWidth="1"/>
  </cols>
  <sheetData>
    <row r="1" spans="1:10" ht="17.25" customHeight="1" hidden="1">
      <c r="A1" t="s">
        <v>77</v>
      </c>
      <c r="F1" s="46">
        <v>0.1</v>
      </c>
      <c r="G1" s="46"/>
      <c r="H1" s="20"/>
      <c r="I1" s="20"/>
      <c r="J1" s="20"/>
    </row>
    <row r="3" spans="1:21" ht="39" customHeight="1" thickBot="1">
      <c r="A3" s="166" t="s">
        <v>204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</row>
    <row r="4" spans="1:21" s="97" customFormat="1" ht="32.25" customHeight="1">
      <c r="A4" s="175" t="s">
        <v>188</v>
      </c>
      <c r="B4" s="149" t="s">
        <v>193</v>
      </c>
      <c r="C4" s="149" t="s">
        <v>189</v>
      </c>
      <c r="D4" s="149" t="s">
        <v>190</v>
      </c>
      <c r="E4" s="151" t="s">
        <v>217</v>
      </c>
      <c r="F4" s="177" t="s">
        <v>216</v>
      </c>
      <c r="G4" s="167" t="s">
        <v>199</v>
      </c>
      <c r="H4" s="180" t="s">
        <v>184</v>
      </c>
      <c r="I4" s="178" t="s">
        <v>191</v>
      </c>
      <c r="J4" s="146" t="s">
        <v>192</v>
      </c>
      <c r="K4" s="146" t="s">
        <v>185</v>
      </c>
      <c r="L4" s="148" t="s">
        <v>186</v>
      </c>
      <c r="M4" s="148"/>
      <c r="N4" s="148"/>
      <c r="O4" s="178" t="s">
        <v>200</v>
      </c>
      <c r="P4" s="148"/>
      <c r="Q4" s="171" t="s">
        <v>201</v>
      </c>
      <c r="R4" s="171" t="s">
        <v>78</v>
      </c>
      <c r="S4" s="169" t="s">
        <v>203</v>
      </c>
      <c r="T4" s="169" t="s">
        <v>202</v>
      </c>
      <c r="U4" s="173" t="s">
        <v>194</v>
      </c>
    </row>
    <row r="5" spans="1:21" s="97" customFormat="1" ht="31.5" customHeight="1">
      <c r="A5" s="176"/>
      <c r="B5" s="150"/>
      <c r="C5" s="150"/>
      <c r="D5" s="150"/>
      <c r="E5" s="152"/>
      <c r="F5" s="150"/>
      <c r="G5" s="168"/>
      <c r="H5" s="180"/>
      <c r="I5" s="179"/>
      <c r="J5" s="147"/>
      <c r="K5" s="147"/>
      <c r="L5" s="104" t="s">
        <v>195</v>
      </c>
      <c r="M5" s="104" t="s">
        <v>196</v>
      </c>
      <c r="N5" s="104" t="s">
        <v>187</v>
      </c>
      <c r="O5" s="104" t="s">
        <v>195</v>
      </c>
      <c r="P5" s="104" t="s">
        <v>196</v>
      </c>
      <c r="Q5" s="172"/>
      <c r="R5" s="172"/>
      <c r="S5" s="170"/>
      <c r="T5" s="170"/>
      <c r="U5" s="174"/>
    </row>
    <row r="6" spans="1:21" s="97" customFormat="1" ht="33" customHeight="1" thickBot="1">
      <c r="A6" s="105">
        <v>9</v>
      </c>
      <c r="B6" s="106">
        <v>12</v>
      </c>
      <c r="C6" s="106">
        <v>150</v>
      </c>
      <c r="D6" s="106">
        <v>30</v>
      </c>
      <c r="E6" s="106">
        <v>1</v>
      </c>
      <c r="F6" s="111">
        <f>C6*D6*E6</f>
        <v>4500</v>
      </c>
      <c r="G6" s="112" t="s">
        <v>219</v>
      </c>
      <c r="H6" s="107">
        <f>VLOOKUP(F6,'勞保108.1版'!$A$4:$B$30,2)</f>
        <v>11100</v>
      </c>
      <c r="I6" s="108">
        <f>ROUND($H$6*($B$6-$A$6+1)/30,0)</f>
        <v>1480</v>
      </c>
      <c r="J6" s="108">
        <f>VLOOKUP($F6,'勞退金提繳108.1版'!$C$3:$D$66,2)</f>
        <v>4500</v>
      </c>
      <c r="K6" s="108">
        <f>ROUND($J$6*($B$6-$A$6+1)/30,0)</f>
        <v>600</v>
      </c>
      <c r="L6" s="104">
        <f>ROUND($I$6*$F$1*0.2,0)</f>
        <v>30</v>
      </c>
      <c r="M6" s="104">
        <f>ROUND($I$6*$F$1*0.7,0)</f>
        <v>104</v>
      </c>
      <c r="N6" s="108">
        <f>ROUND(I6*0.001,0)</f>
        <v>1</v>
      </c>
      <c r="O6" s="108">
        <f>ROUND(I6*1%*0.2,0)</f>
        <v>3</v>
      </c>
      <c r="P6" s="108">
        <f>ROUND(I6*1%*0.7,0)</f>
        <v>10</v>
      </c>
      <c r="Q6" s="109">
        <f>L6+O6</f>
        <v>33</v>
      </c>
      <c r="R6" s="109">
        <f>M6+N6+P6</f>
        <v>115</v>
      </c>
      <c r="S6" s="113">
        <f>IF(G6="●",VLOOKUP(F6,'健保(勞保)108.1版'!$A$5:$E$52,5,1),0)</f>
        <v>0</v>
      </c>
      <c r="T6" s="113">
        <f>IF(G6="●",VLOOKUP(F6,'健保(勞保)108.1版'!$A$5:$I$52,9,1),0)</f>
        <v>0</v>
      </c>
      <c r="U6" s="110">
        <f>ROUND($K$6*6%,0)</f>
        <v>36</v>
      </c>
    </row>
    <row r="7" spans="1:21" s="25" customFormat="1" ht="33" customHeight="1">
      <c r="A7" s="101"/>
      <c r="B7" s="101"/>
      <c r="C7" s="101"/>
      <c r="D7" s="101"/>
      <c r="E7" s="101"/>
      <c r="F7" s="102"/>
      <c r="G7" s="102"/>
      <c r="H7" s="98"/>
      <c r="I7" s="99"/>
      <c r="J7" s="99"/>
      <c r="K7" s="99"/>
      <c r="L7" s="100"/>
      <c r="M7" s="100"/>
      <c r="N7" s="99"/>
      <c r="O7" s="99"/>
      <c r="P7" s="99"/>
      <c r="Q7" s="99"/>
      <c r="R7" s="99"/>
      <c r="S7" s="99"/>
      <c r="T7" s="99"/>
      <c r="U7" s="103"/>
    </row>
    <row r="8" spans="1:21" s="25" customFormat="1" ht="33" customHeight="1" thickBot="1">
      <c r="A8" s="101"/>
      <c r="B8" s="101"/>
      <c r="C8" s="101"/>
      <c r="D8" s="101"/>
      <c r="E8" s="101"/>
      <c r="F8" s="102"/>
      <c r="G8" s="102"/>
      <c r="H8" s="98"/>
      <c r="I8" s="99"/>
      <c r="J8" s="99"/>
      <c r="K8" s="99"/>
      <c r="L8" s="100"/>
      <c r="M8" s="100"/>
      <c r="N8" s="99"/>
      <c r="O8" s="99"/>
      <c r="P8" s="99"/>
      <c r="Q8" s="99"/>
      <c r="R8" s="99"/>
      <c r="S8" s="99"/>
      <c r="T8" s="99"/>
      <c r="U8" s="103"/>
    </row>
    <row r="9" spans="1:21" s="25" customFormat="1" ht="33" customHeight="1" thickBot="1">
      <c r="A9" s="101"/>
      <c r="B9" s="163" t="s">
        <v>215</v>
      </c>
      <c r="C9" s="164"/>
      <c r="D9" s="164"/>
      <c r="E9" s="164"/>
      <c r="F9" s="165"/>
      <c r="G9" s="102"/>
      <c r="H9" s="160" t="s">
        <v>214</v>
      </c>
      <c r="I9" s="161"/>
      <c r="J9" s="161"/>
      <c r="K9" s="161"/>
      <c r="L9" s="162"/>
      <c r="M9" s="100"/>
      <c r="N9" s="99"/>
      <c r="O9" s="99"/>
      <c r="P9" s="99"/>
      <c r="Q9" s="99"/>
      <c r="R9" s="99"/>
      <c r="S9" s="99"/>
      <c r="T9" s="99"/>
      <c r="U9" s="103"/>
    </row>
    <row r="10" spans="1:21" s="25" customFormat="1" ht="45.75" customHeight="1">
      <c r="A10" s="116" t="s">
        <v>205</v>
      </c>
      <c r="B10" s="120" t="s">
        <v>206</v>
      </c>
      <c r="C10" s="153" t="s">
        <v>212</v>
      </c>
      <c r="D10" s="153"/>
      <c r="E10" s="153"/>
      <c r="F10" s="121" t="s">
        <v>207</v>
      </c>
      <c r="G10" s="117" t="s">
        <v>208</v>
      </c>
      <c r="H10" s="118" t="s">
        <v>209</v>
      </c>
      <c r="I10" s="119" t="s">
        <v>213</v>
      </c>
      <c r="J10" s="119" t="s">
        <v>210</v>
      </c>
      <c r="K10" s="156" t="s">
        <v>211</v>
      </c>
      <c r="L10" s="157"/>
      <c r="M10" s="100"/>
      <c r="N10" s="99"/>
      <c r="O10" s="99"/>
      <c r="P10" s="99"/>
      <c r="Q10" s="99"/>
      <c r="R10" s="99"/>
      <c r="S10" s="99"/>
      <c r="T10" s="99"/>
      <c r="U10" s="103"/>
    </row>
    <row r="11" spans="1:21" s="25" customFormat="1" ht="50.25" customHeight="1" thickBot="1">
      <c r="A11" s="122">
        <f>C6*D6</f>
        <v>4500</v>
      </c>
      <c r="B11" s="123">
        <f>Q6</f>
        <v>33</v>
      </c>
      <c r="C11" s="154">
        <f>S6</f>
        <v>0</v>
      </c>
      <c r="D11" s="154"/>
      <c r="E11" s="155"/>
      <c r="F11" s="124">
        <f>IF(G6="●",0,IF(A11&gt;=23100,ROUND(A11*0.0191,0),0))</f>
        <v>0</v>
      </c>
      <c r="G11" s="124">
        <f>A11-B11-C11-F11</f>
        <v>4467</v>
      </c>
      <c r="H11" s="126">
        <f>R6</f>
        <v>115</v>
      </c>
      <c r="I11" s="125">
        <f>T6</f>
        <v>0</v>
      </c>
      <c r="J11" s="125">
        <f>U6</f>
        <v>36</v>
      </c>
      <c r="K11" s="158">
        <f>IF(G6=G54,0,ROUND(A11*0.0191,0))</f>
        <v>86</v>
      </c>
      <c r="L11" s="159"/>
      <c r="M11" s="100"/>
      <c r="N11" s="99"/>
      <c r="O11" s="99"/>
      <c r="P11" s="99"/>
      <c r="Q11" s="99"/>
      <c r="R11" s="99"/>
      <c r="S11" s="99"/>
      <c r="T11" s="99"/>
      <c r="U11" s="103"/>
    </row>
    <row r="12" spans="1:21" s="25" customFormat="1" ht="33" customHeight="1">
      <c r="A12" s="101"/>
      <c r="B12" s="101"/>
      <c r="C12" s="101"/>
      <c r="D12" s="101"/>
      <c r="E12" s="101"/>
      <c r="F12" s="102"/>
      <c r="G12" s="102"/>
      <c r="H12" s="98"/>
      <c r="I12" s="99"/>
      <c r="J12" s="99"/>
      <c r="K12" s="99"/>
      <c r="L12" s="100"/>
      <c r="M12" s="100"/>
      <c r="N12" s="99"/>
      <c r="O12" s="99"/>
      <c r="P12" s="99"/>
      <c r="Q12" s="99"/>
      <c r="R12" s="99"/>
      <c r="S12" s="99"/>
      <c r="T12" s="99"/>
      <c r="U12" s="103"/>
    </row>
    <row r="13" spans="1:21" s="25" customFormat="1" ht="33" customHeight="1">
      <c r="A13" s="101"/>
      <c r="B13" s="101"/>
      <c r="C13" s="101"/>
      <c r="D13" s="101"/>
      <c r="E13" s="101"/>
      <c r="F13" s="102"/>
      <c r="G13" s="102"/>
      <c r="H13" s="98"/>
      <c r="I13" s="99"/>
      <c r="J13" s="99"/>
      <c r="K13" s="99"/>
      <c r="L13" s="100"/>
      <c r="M13" s="100"/>
      <c r="N13" s="99"/>
      <c r="O13" s="99"/>
      <c r="P13" s="99"/>
      <c r="Q13" s="99"/>
      <c r="R13" s="99"/>
      <c r="S13" s="99"/>
      <c r="T13" s="99"/>
      <c r="U13" s="103"/>
    </row>
    <row r="14" spans="1:21" s="25" customFormat="1" ht="33" customHeight="1">
      <c r="A14" s="101"/>
      <c r="B14" s="101"/>
      <c r="C14" s="101"/>
      <c r="D14" s="101"/>
      <c r="E14" s="101"/>
      <c r="F14" s="102"/>
      <c r="G14" s="102"/>
      <c r="H14" s="98"/>
      <c r="I14" s="99"/>
      <c r="J14" s="99"/>
      <c r="K14" s="99"/>
      <c r="L14" s="100"/>
      <c r="M14" s="100"/>
      <c r="N14" s="99"/>
      <c r="O14" s="99"/>
      <c r="P14" s="99"/>
      <c r="Q14" s="99"/>
      <c r="R14" s="99"/>
      <c r="S14" s="99"/>
      <c r="T14" s="99"/>
      <c r="U14" s="103"/>
    </row>
    <row r="15" spans="1:21" s="25" customFormat="1" ht="33" customHeight="1">
      <c r="A15" s="101"/>
      <c r="B15" s="101"/>
      <c r="C15" s="101"/>
      <c r="D15" s="101"/>
      <c r="E15" s="101"/>
      <c r="F15" s="102"/>
      <c r="G15" s="102"/>
      <c r="H15" s="98"/>
      <c r="I15" s="99"/>
      <c r="J15" s="99"/>
      <c r="K15" s="99"/>
      <c r="L15" s="100"/>
      <c r="M15" s="100"/>
      <c r="N15" s="99"/>
      <c r="O15" s="99"/>
      <c r="P15" s="99"/>
      <c r="Q15" s="99"/>
      <c r="R15" s="99"/>
      <c r="S15" s="99"/>
      <c r="T15" s="99"/>
      <c r="U15" s="103"/>
    </row>
    <row r="17" spans="1:13" ht="165.75" customHeight="1">
      <c r="A17" s="145" t="s">
        <v>218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</row>
    <row r="18" spans="1:17" s="21" customFormat="1" ht="19.5">
      <c r="A18" s="114"/>
      <c r="B18" s="55"/>
      <c r="C18" s="55"/>
      <c r="D18" s="55"/>
      <c r="E18" s="55"/>
      <c r="H18" s="22"/>
      <c r="I18" s="22"/>
      <c r="J18" s="22"/>
      <c r="P18" s="24"/>
      <c r="Q18" s="24"/>
    </row>
    <row r="19" spans="1:10" ht="19.5">
      <c r="A19" s="114"/>
      <c r="B19" s="55"/>
      <c r="C19" s="55"/>
      <c r="D19" s="55"/>
      <c r="E19" s="55"/>
      <c r="H19" s="20"/>
      <c r="I19" s="20"/>
      <c r="J19" s="20"/>
    </row>
    <row r="20" spans="1:17" ht="19.5">
      <c r="A20" s="114"/>
      <c r="B20" s="55"/>
      <c r="C20" s="55"/>
      <c r="D20" s="55"/>
      <c r="E20" s="55"/>
      <c r="H20" s="20"/>
      <c r="I20" s="20"/>
      <c r="J20" s="20"/>
      <c r="P20" s="54"/>
      <c r="Q20" s="54"/>
    </row>
    <row r="21" spans="1:10" ht="19.5">
      <c r="A21" s="115"/>
      <c r="B21" s="56"/>
      <c r="C21" s="56"/>
      <c r="D21" s="56"/>
      <c r="E21" s="56"/>
      <c r="F21" s="25"/>
      <c r="G21" s="25"/>
      <c r="H21" s="26"/>
      <c r="I21" s="26"/>
      <c r="J21" s="26"/>
    </row>
    <row r="22" spans="1:17" s="25" customFormat="1" ht="19.5">
      <c r="A22" s="115"/>
      <c r="B22" s="56"/>
      <c r="C22" s="56"/>
      <c r="D22" s="56"/>
      <c r="E22" s="56"/>
      <c r="H22" s="26"/>
      <c r="I22" s="26"/>
      <c r="J22" s="26"/>
      <c r="P22" s="27"/>
      <c r="Q22" s="27"/>
    </row>
    <row r="54" ht="16.5">
      <c r="G54" t="s">
        <v>197</v>
      </c>
    </row>
    <row r="55" ht="16.5">
      <c r="G55" t="s">
        <v>198</v>
      </c>
    </row>
  </sheetData>
  <sheetProtection/>
  <mergeCells count="26">
    <mergeCell ref="A3:U3"/>
    <mergeCell ref="G4:G5"/>
    <mergeCell ref="T4:T5"/>
    <mergeCell ref="R4:R5"/>
    <mergeCell ref="U4:U5"/>
    <mergeCell ref="B4:B5"/>
    <mergeCell ref="Q4:Q5"/>
    <mergeCell ref="A4:A5"/>
    <mergeCell ref="F4:F5"/>
    <mergeCell ref="I4:I5"/>
    <mergeCell ref="J4:J5"/>
    <mergeCell ref="O4:P4"/>
    <mergeCell ref="H4:H5"/>
    <mergeCell ref="S4:S5"/>
    <mergeCell ref="A17:M17"/>
    <mergeCell ref="K4:K5"/>
    <mergeCell ref="L4:N4"/>
    <mergeCell ref="C4:C5"/>
    <mergeCell ref="E4:E5"/>
    <mergeCell ref="C10:E10"/>
    <mergeCell ref="C11:E11"/>
    <mergeCell ref="K10:L10"/>
    <mergeCell ref="K11:L11"/>
    <mergeCell ref="H9:L9"/>
    <mergeCell ref="B9:F9"/>
    <mergeCell ref="D4:D5"/>
  </mergeCells>
  <dataValidations count="1">
    <dataValidation type="list" allowBlank="1" showInputMessage="1" showErrorMessage="1" sqref="G6">
      <formula1>$G$54:$G$55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4">
      <selection activeCell="D4" sqref="D4"/>
    </sheetView>
  </sheetViews>
  <sheetFormatPr defaultColWidth="13.375" defaultRowHeight="16.5"/>
  <cols>
    <col min="1" max="2" width="11.375" style="2" customWidth="1"/>
    <col min="3" max="5" width="8.875" style="30" customWidth="1"/>
    <col min="6" max="6" width="11.375" style="2" customWidth="1"/>
    <col min="7" max="7" width="13.125" style="1" customWidth="1"/>
    <col min="8" max="8" width="11.125" style="1" customWidth="1"/>
    <col min="9" max="9" width="10.375" style="1" customWidth="1"/>
    <col min="10" max="10" width="13.125" style="1" customWidth="1"/>
    <col min="11" max="11" width="13.375" style="1" customWidth="1"/>
    <col min="12" max="13" width="11.875" style="1" bestFit="1" customWidth="1"/>
    <col min="14" max="250" width="8.875" style="30" customWidth="1"/>
    <col min="251" max="251" width="11.375" style="30" customWidth="1"/>
    <col min="252" max="252" width="13.125" style="30" customWidth="1"/>
    <col min="253" max="253" width="11.125" style="30" customWidth="1"/>
    <col min="254" max="254" width="10.375" style="30" customWidth="1"/>
    <col min="255" max="255" width="13.125" style="30" customWidth="1"/>
    <col min="256" max="16384" width="13.375" style="30" customWidth="1"/>
  </cols>
  <sheetData>
    <row r="1" spans="1:13" ht="19.5">
      <c r="A1" s="30"/>
      <c r="B1" s="3" t="s">
        <v>79</v>
      </c>
      <c r="F1" s="139" t="s">
        <v>79</v>
      </c>
      <c r="G1" s="139"/>
      <c r="H1" s="139"/>
      <c r="I1" s="139"/>
      <c r="J1" s="139"/>
      <c r="K1" s="139"/>
      <c r="L1" s="139"/>
      <c r="M1" s="3"/>
    </row>
    <row r="2" spans="1:13" s="31" customFormat="1" ht="50.25" customHeight="1">
      <c r="A2" s="28" t="s">
        <v>80</v>
      </c>
      <c r="B2" s="28" t="s">
        <v>81</v>
      </c>
      <c r="F2" s="140" t="s">
        <v>82</v>
      </c>
      <c r="G2" s="142" t="s">
        <v>3</v>
      </c>
      <c r="H2" s="142"/>
      <c r="I2" s="142"/>
      <c r="J2" s="142" t="s">
        <v>4</v>
      </c>
      <c r="K2" s="142"/>
      <c r="L2" s="11" t="s">
        <v>83</v>
      </c>
      <c r="M2" s="11" t="s">
        <v>84</v>
      </c>
    </row>
    <row r="3" spans="1:13" s="31" customFormat="1" ht="45.75" customHeight="1">
      <c r="A3" s="5">
        <v>0</v>
      </c>
      <c r="B3" s="29">
        <v>11100</v>
      </c>
      <c r="F3" s="141"/>
      <c r="G3" s="12" t="s">
        <v>85</v>
      </c>
      <c r="H3" s="11" t="s">
        <v>86</v>
      </c>
      <c r="I3" s="11" t="s">
        <v>87</v>
      </c>
      <c r="J3" s="12" t="s">
        <v>88</v>
      </c>
      <c r="K3" s="11" t="s">
        <v>89</v>
      </c>
      <c r="L3" s="13" t="s">
        <v>90</v>
      </c>
      <c r="M3" s="14" t="s">
        <v>91</v>
      </c>
    </row>
    <row r="4" spans="1:13" s="31" customFormat="1" ht="45.75" customHeight="1">
      <c r="A4" s="5">
        <v>11101</v>
      </c>
      <c r="B4" s="29">
        <v>12540</v>
      </c>
      <c r="F4" s="5">
        <v>11100</v>
      </c>
      <c r="G4" s="6">
        <f>ROUND(F4*0.09*0.2,0)</f>
        <v>200</v>
      </c>
      <c r="H4" s="7">
        <f>ROUND(F4*0.09*0.7,0)</f>
        <v>699</v>
      </c>
      <c r="I4" s="7">
        <f>ROUND(F4*0.001,0)</f>
        <v>11</v>
      </c>
      <c r="J4" s="6">
        <f aca="true" t="shared" si="0" ref="J4:J31">ROUND(F4*1%*0.2,0)</f>
        <v>22</v>
      </c>
      <c r="K4" s="7">
        <f aca="true" t="shared" si="1" ref="K4:K31">ROUND(F4*1%*0.7,0)</f>
        <v>78</v>
      </c>
      <c r="L4" s="6">
        <f aca="true" t="shared" si="2" ref="L4:L31">G4+J4</f>
        <v>222</v>
      </c>
      <c r="M4" s="7">
        <f>H4+I4+K4</f>
        <v>788</v>
      </c>
    </row>
    <row r="5" spans="1:13" s="31" customFormat="1" ht="19.5">
      <c r="A5" s="5">
        <v>12541</v>
      </c>
      <c r="B5" s="5">
        <v>13500</v>
      </c>
      <c r="F5" s="5">
        <v>12540</v>
      </c>
      <c r="G5" s="6">
        <f aca="true" t="shared" si="3" ref="G5:G31">ROUND(F5*0.09*0.2,0)</f>
        <v>226</v>
      </c>
      <c r="H5" s="7">
        <f aca="true" t="shared" si="4" ref="H5:H31">ROUND(F5*0.09*0.7,0)</f>
        <v>790</v>
      </c>
      <c r="I5" s="7">
        <f aca="true" t="shared" si="5" ref="I5:I31">ROUND(F5*0.001,0)</f>
        <v>13</v>
      </c>
      <c r="J5" s="6">
        <f>ROUND(F5*1%*0.2,0)</f>
        <v>25</v>
      </c>
      <c r="K5" s="7">
        <f>ROUND(F5*1%*0.7,0)</f>
        <v>88</v>
      </c>
      <c r="L5" s="6">
        <f t="shared" si="2"/>
        <v>251</v>
      </c>
      <c r="M5" s="7">
        <f>H5+I5+K5</f>
        <v>891</v>
      </c>
    </row>
    <row r="6" spans="1:13" s="31" customFormat="1" ht="19.5">
      <c r="A6" s="5">
        <v>13501</v>
      </c>
      <c r="B6" s="8">
        <v>15840</v>
      </c>
      <c r="F6" s="5">
        <v>13500</v>
      </c>
      <c r="G6" s="6">
        <f t="shared" si="3"/>
        <v>243</v>
      </c>
      <c r="H6" s="7">
        <f t="shared" si="4"/>
        <v>851</v>
      </c>
      <c r="I6" s="7">
        <f t="shared" si="5"/>
        <v>14</v>
      </c>
      <c r="J6" s="6">
        <f t="shared" si="0"/>
        <v>27</v>
      </c>
      <c r="K6" s="7">
        <f t="shared" si="1"/>
        <v>95</v>
      </c>
      <c r="L6" s="6">
        <f t="shared" si="2"/>
        <v>270</v>
      </c>
      <c r="M6" s="7">
        <f aca="true" t="shared" si="6" ref="M6:M31">H6+I6+K6</f>
        <v>960</v>
      </c>
    </row>
    <row r="7" spans="1:13" s="31" customFormat="1" ht="19.5">
      <c r="A7" s="8">
        <v>15841</v>
      </c>
      <c r="B7" s="8">
        <v>16500</v>
      </c>
      <c r="F7" s="8">
        <v>15840</v>
      </c>
      <c r="G7" s="6">
        <f t="shared" si="3"/>
        <v>285</v>
      </c>
      <c r="H7" s="7">
        <f t="shared" si="4"/>
        <v>998</v>
      </c>
      <c r="I7" s="7">
        <f t="shared" si="5"/>
        <v>16</v>
      </c>
      <c r="J7" s="6">
        <f t="shared" si="0"/>
        <v>32</v>
      </c>
      <c r="K7" s="7">
        <f t="shared" si="1"/>
        <v>111</v>
      </c>
      <c r="L7" s="6">
        <f t="shared" si="2"/>
        <v>317</v>
      </c>
      <c r="M7" s="7">
        <f t="shared" si="6"/>
        <v>1125</v>
      </c>
    </row>
    <row r="8" spans="1:13" s="31" customFormat="1" ht="19.5">
      <c r="A8" s="8">
        <v>16501</v>
      </c>
      <c r="B8" s="8">
        <v>17280</v>
      </c>
      <c r="F8" s="8">
        <v>16500</v>
      </c>
      <c r="G8" s="6">
        <f t="shared" si="3"/>
        <v>297</v>
      </c>
      <c r="H8" s="7">
        <f t="shared" si="4"/>
        <v>1040</v>
      </c>
      <c r="I8" s="7">
        <f t="shared" si="5"/>
        <v>17</v>
      </c>
      <c r="J8" s="6">
        <f t="shared" si="0"/>
        <v>33</v>
      </c>
      <c r="K8" s="7">
        <f t="shared" si="1"/>
        <v>116</v>
      </c>
      <c r="L8" s="6">
        <f t="shared" si="2"/>
        <v>330</v>
      </c>
      <c r="M8" s="7">
        <f t="shared" si="6"/>
        <v>1173</v>
      </c>
    </row>
    <row r="9" spans="1:13" s="31" customFormat="1" ht="19.5">
      <c r="A9" s="8">
        <v>17281</v>
      </c>
      <c r="B9" s="8">
        <v>17880</v>
      </c>
      <c r="F9" s="8">
        <v>17280</v>
      </c>
      <c r="G9" s="6">
        <f t="shared" si="3"/>
        <v>311</v>
      </c>
      <c r="H9" s="7">
        <f t="shared" si="4"/>
        <v>1089</v>
      </c>
      <c r="I9" s="7">
        <f t="shared" si="5"/>
        <v>17</v>
      </c>
      <c r="J9" s="6">
        <f t="shared" si="0"/>
        <v>35</v>
      </c>
      <c r="K9" s="7">
        <f t="shared" si="1"/>
        <v>121</v>
      </c>
      <c r="L9" s="6">
        <f t="shared" si="2"/>
        <v>346</v>
      </c>
      <c r="M9" s="7">
        <f t="shared" si="6"/>
        <v>1227</v>
      </c>
    </row>
    <row r="10" spans="1:13" s="31" customFormat="1" ht="19.5">
      <c r="A10" s="8">
        <v>17881</v>
      </c>
      <c r="B10" s="8">
        <v>19047</v>
      </c>
      <c r="F10" s="8">
        <v>17880</v>
      </c>
      <c r="G10" s="6">
        <f t="shared" si="3"/>
        <v>322</v>
      </c>
      <c r="H10" s="7">
        <f t="shared" si="4"/>
        <v>1126</v>
      </c>
      <c r="I10" s="7">
        <f t="shared" si="5"/>
        <v>18</v>
      </c>
      <c r="J10" s="6">
        <f t="shared" si="0"/>
        <v>36</v>
      </c>
      <c r="K10" s="7">
        <f t="shared" si="1"/>
        <v>125</v>
      </c>
      <c r="L10" s="6">
        <f t="shared" si="2"/>
        <v>358</v>
      </c>
      <c r="M10" s="7">
        <f t="shared" si="6"/>
        <v>1269</v>
      </c>
    </row>
    <row r="11" spans="1:13" s="31" customFormat="1" ht="19.5">
      <c r="A11" s="8">
        <v>19048</v>
      </c>
      <c r="B11" s="8">
        <v>20008</v>
      </c>
      <c r="F11" s="8">
        <v>19047</v>
      </c>
      <c r="G11" s="6">
        <f t="shared" si="3"/>
        <v>343</v>
      </c>
      <c r="H11" s="7">
        <f t="shared" si="4"/>
        <v>1200</v>
      </c>
      <c r="I11" s="7">
        <f t="shared" si="5"/>
        <v>19</v>
      </c>
      <c r="J11" s="6">
        <f t="shared" si="0"/>
        <v>38</v>
      </c>
      <c r="K11" s="7">
        <f t="shared" si="1"/>
        <v>133</v>
      </c>
      <c r="L11" s="6">
        <f t="shared" si="2"/>
        <v>381</v>
      </c>
      <c r="M11" s="7">
        <f t="shared" si="6"/>
        <v>1352</v>
      </c>
    </row>
    <row r="12" spans="1:13" s="31" customFormat="1" ht="19.5">
      <c r="A12" s="8">
        <v>20009</v>
      </c>
      <c r="B12" s="8">
        <v>20100</v>
      </c>
      <c r="F12" s="8">
        <v>20008</v>
      </c>
      <c r="G12" s="6">
        <f t="shared" si="3"/>
        <v>360</v>
      </c>
      <c r="H12" s="7">
        <f t="shared" si="4"/>
        <v>1261</v>
      </c>
      <c r="I12" s="7">
        <f t="shared" si="5"/>
        <v>20</v>
      </c>
      <c r="J12" s="6">
        <f t="shared" si="0"/>
        <v>40</v>
      </c>
      <c r="K12" s="7">
        <f t="shared" si="1"/>
        <v>140</v>
      </c>
      <c r="L12" s="6">
        <f t="shared" si="2"/>
        <v>400</v>
      </c>
      <c r="M12" s="7">
        <f t="shared" si="6"/>
        <v>1421</v>
      </c>
    </row>
    <row r="13" spans="1:13" s="31" customFormat="1" ht="19.5">
      <c r="A13" s="8">
        <v>20101</v>
      </c>
      <c r="B13" s="8">
        <v>21000</v>
      </c>
      <c r="F13" s="8">
        <v>20100</v>
      </c>
      <c r="G13" s="6">
        <f t="shared" si="3"/>
        <v>362</v>
      </c>
      <c r="H13" s="7">
        <f t="shared" si="4"/>
        <v>1266</v>
      </c>
      <c r="I13" s="7">
        <f t="shared" si="5"/>
        <v>20</v>
      </c>
      <c r="J13" s="6">
        <f t="shared" si="0"/>
        <v>40</v>
      </c>
      <c r="K13" s="7">
        <f t="shared" si="1"/>
        <v>141</v>
      </c>
      <c r="L13" s="6">
        <f t="shared" si="2"/>
        <v>402</v>
      </c>
      <c r="M13" s="7">
        <f t="shared" si="6"/>
        <v>1427</v>
      </c>
    </row>
    <row r="14" spans="1:13" s="31" customFormat="1" ht="19.5">
      <c r="A14" s="8">
        <v>21001</v>
      </c>
      <c r="B14" s="8">
        <v>21900</v>
      </c>
      <c r="F14" s="8">
        <v>21000</v>
      </c>
      <c r="G14" s="6">
        <f t="shared" si="3"/>
        <v>378</v>
      </c>
      <c r="H14" s="7">
        <f t="shared" si="4"/>
        <v>1323</v>
      </c>
      <c r="I14" s="7">
        <f t="shared" si="5"/>
        <v>21</v>
      </c>
      <c r="J14" s="6">
        <f t="shared" si="0"/>
        <v>42</v>
      </c>
      <c r="K14" s="7">
        <f t="shared" si="1"/>
        <v>147</v>
      </c>
      <c r="L14" s="6">
        <f t="shared" si="2"/>
        <v>420</v>
      </c>
      <c r="M14" s="7">
        <f t="shared" si="6"/>
        <v>1491</v>
      </c>
    </row>
    <row r="15" spans="1:13" s="31" customFormat="1" ht="19.5">
      <c r="A15" s="8">
        <v>21901</v>
      </c>
      <c r="B15" s="8">
        <v>22800</v>
      </c>
      <c r="F15" s="8">
        <v>21900</v>
      </c>
      <c r="G15" s="6">
        <f t="shared" si="3"/>
        <v>394</v>
      </c>
      <c r="H15" s="7">
        <f t="shared" si="4"/>
        <v>1380</v>
      </c>
      <c r="I15" s="7">
        <f t="shared" si="5"/>
        <v>22</v>
      </c>
      <c r="J15" s="6">
        <f t="shared" si="0"/>
        <v>44</v>
      </c>
      <c r="K15" s="7">
        <f t="shared" si="1"/>
        <v>153</v>
      </c>
      <c r="L15" s="6">
        <f t="shared" si="2"/>
        <v>438</v>
      </c>
      <c r="M15" s="7">
        <f t="shared" si="6"/>
        <v>1555</v>
      </c>
    </row>
    <row r="16" spans="1:13" s="31" customFormat="1" ht="19.5">
      <c r="A16" s="8">
        <v>22801</v>
      </c>
      <c r="B16" s="8">
        <v>24000</v>
      </c>
      <c r="F16" s="8">
        <v>22800</v>
      </c>
      <c r="G16" s="6">
        <f t="shared" si="3"/>
        <v>410</v>
      </c>
      <c r="H16" s="7">
        <f t="shared" si="4"/>
        <v>1436</v>
      </c>
      <c r="I16" s="7">
        <f t="shared" si="5"/>
        <v>23</v>
      </c>
      <c r="J16" s="6">
        <f t="shared" si="0"/>
        <v>46</v>
      </c>
      <c r="K16" s="7">
        <f t="shared" si="1"/>
        <v>160</v>
      </c>
      <c r="L16" s="6">
        <f t="shared" si="2"/>
        <v>456</v>
      </c>
      <c r="M16" s="7">
        <f t="shared" si="6"/>
        <v>1619</v>
      </c>
    </row>
    <row r="17" spans="1:13" s="31" customFormat="1" ht="19.5">
      <c r="A17" s="8">
        <v>24001</v>
      </c>
      <c r="B17" s="8">
        <v>25200</v>
      </c>
      <c r="F17" s="8">
        <v>24000</v>
      </c>
      <c r="G17" s="6">
        <f t="shared" si="3"/>
        <v>432</v>
      </c>
      <c r="H17" s="7">
        <f t="shared" si="4"/>
        <v>1512</v>
      </c>
      <c r="I17" s="7">
        <f t="shared" si="5"/>
        <v>24</v>
      </c>
      <c r="J17" s="6">
        <f t="shared" si="0"/>
        <v>48</v>
      </c>
      <c r="K17" s="7">
        <f t="shared" si="1"/>
        <v>168</v>
      </c>
      <c r="L17" s="6">
        <f t="shared" si="2"/>
        <v>480</v>
      </c>
      <c r="M17" s="7">
        <f t="shared" si="6"/>
        <v>1704</v>
      </c>
    </row>
    <row r="18" spans="1:13" s="31" customFormat="1" ht="19.5">
      <c r="A18" s="8">
        <v>25201</v>
      </c>
      <c r="B18" s="8">
        <v>26400</v>
      </c>
      <c r="F18" s="8">
        <v>25200</v>
      </c>
      <c r="G18" s="6">
        <f t="shared" si="3"/>
        <v>454</v>
      </c>
      <c r="H18" s="7">
        <f t="shared" si="4"/>
        <v>1588</v>
      </c>
      <c r="I18" s="7">
        <f t="shared" si="5"/>
        <v>25</v>
      </c>
      <c r="J18" s="6">
        <f t="shared" si="0"/>
        <v>50</v>
      </c>
      <c r="K18" s="7">
        <f t="shared" si="1"/>
        <v>176</v>
      </c>
      <c r="L18" s="6">
        <f t="shared" si="2"/>
        <v>504</v>
      </c>
      <c r="M18" s="7">
        <f t="shared" si="6"/>
        <v>1789</v>
      </c>
    </row>
    <row r="19" spans="1:13" s="31" customFormat="1" ht="19.5">
      <c r="A19" s="8">
        <v>26401</v>
      </c>
      <c r="B19" s="8">
        <v>27600</v>
      </c>
      <c r="F19" s="8">
        <v>26400</v>
      </c>
      <c r="G19" s="6">
        <f t="shared" si="3"/>
        <v>475</v>
      </c>
      <c r="H19" s="7">
        <f t="shared" si="4"/>
        <v>1663</v>
      </c>
      <c r="I19" s="7">
        <f t="shared" si="5"/>
        <v>26</v>
      </c>
      <c r="J19" s="6">
        <f t="shared" si="0"/>
        <v>53</v>
      </c>
      <c r="K19" s="7">
        <f t="shared" si="1"/>
        <v>185</v>
      </c>
      <c r="L19" s="6">
        <f t="shared" si="2"/>
        <v>528</v>
      </c>
      <c r="M19" s="7">
        <f t="shared" si="6"/>
        <v>1874</v>
      </c>
    </row>
    <row r="20" spans="1:13" s="31" customFormat="1" ht="19.5">
      <c r="A20" s="8">
        <v>27601</v>
      </c>
      <c r="B20" s="8">
        <v>28800</v>
      </c>
      <c r="F20" s="8">
        <v>27600</v>
      </c>
      <c r="G20" s="6">
        <f t="shared" si="3"/>
        <v>497</v>
      </c>
      <c r="H20" s="7">
        <f t="shared" si="4"/>
        <v>1739</v>
      </c>
      <c r="I20" s="7">
        <f t="shared" si="5"/>
        <v>28</v>
      </c>
      <c r="J20" s="6">
        <f t="shared" si="0"/>
        <v>55</v>
      </c>
      <c r="K20" s="7">
        <f t="shared" si="1"/>
        <v>193</v>
      </c>
      <c r="L20" s="6">
        <f t="shared" si="2"/>
        <v>552</v>
      </c>
      <c r="M20" s="7">
        <f t="shared" si="6"/>
        <v>1960</v>
      </c>
    </row>
    <row r="21" spans="1:13" s="31" customFormat="1" ht="19.5">
      <c r="A21" s="8">
        <v>28801</v>
      </c>
      <c r="B21" s="8">
        <v>30300</v>
      </c>
      <c r="F21" s="8">
        <v>28800</v>
      </c>
      <c r="G21" s="6">
        <f t="shared" si="3"/>
        <v>518</v>
      </c>
      <c r="H21" s="7">
        <f t="shared" si="4"/>
        <v>1814</v>
      </c>
      <c r="I21" s="7">
        <f t="shared" si="5"/>
        <v>29</v>
      </c>
      <c r="J21" s="6">
        <f t="shared" si="0"/>
        <v>58</v>
      </c>
      <c r="K21" s="7">
        <f t="shared" si="1"/>
        <v>202</v>
      </c>
      <c r="L21" s="6">
        <f t="shared" si="2"/>
        <v>576</v>
      </c>
      <c r="M21" s="7">
        <f t="shared" si="6"/>
        <v>2045</v>
      </c>
    </row>
    <row r="22" spans="1:13" s="31" customFormat="1" ht="19.5">
      <c r="A22" s="8">
        <v>30301</v>
      </c>
      <c r="B22" s="8">
        <v>31800</v>
      </c>
      <c r="F22" s="8">
        <v>30300</v>
      </c>
      <c r="G22" s="6">
        <f t="shared" si="3"/>
        <v>545</v>
      </c>
      <c r="H22" s="7">
        <f t="shared" si="4"/>
        <v>1909</v>
      </c>
      <c r="I22" s="7">
        <f t="shared" si="5"/>
        <v>30</v>
      </c>
      <c r="J22" s="6">
        <f t="shared" si="0"/>
        <v>61</v>
      </c>
      <c r="K22" s="7">
        <f t="shared" si="1"/>
        <v>212</v>
      </c>
      <c r="L22" s="6">
        <f t="shared" si="2"/>
        <v>606</v>
      </c>
      <c r="M22" s="7">
        <f t="shared" si="6"/>
        <v>2151</v>
      </c>
    </row>
    <row r="23" spans="1:13" s="31" customFormat="1" ht="19.5">
      <c r="A23" s="8">
        <v>31801</v>
      </c>
      <c r="B23" s="8">
        <v>33300</v>
      </c>
      <c r="F23" s="8">
        <v>31800</v>
      </c>
      <c r="G23" s="6">
        <f t="shared" si="3"/>
        <v>572</v>
      </c>
      <c r="H23" s="7">
        <f t="shared" si="4"/>
        <v>2003</v>
      </c>
      <c r="I23" s="7">
        <f t="shared" si="5"/>
        <v>32</v>
      </c>
      <c r="J23" s="6">
        <f t="shared" si="0"/>
        <v>64</v>
      </c>
      <c r="K23" s="7">
        <f t="shared" si="1"/>
        <v>223</v>
      </c>
      <c r="L23" s="6">
        <f t="shared" si="2"/>
        <v>636</v>
      </c>
      <c r="M23" s="7">
        <f t="shared" si="6"/>
        <v>2258</v>
      </c>
    </row>
    <row r="24" spans="1:13" s="31" customFormat="1" ht="19.5">
      <c r="A24" s="8">
        <v>33301</v>
      </c>
      <c r="B24" s="8">
        <v>34800</v>
      </c>
      <c r="F24" s="8">
        <v>33300</v>
      </c>
      <c r="G24" s="6">
        <f t="shared" si="3"/>
        <v>599</v>
      </c>
      <c r="H24" s="7">
        <f t="shared" si="4"/>
        <v>2098</v>
      </c>
      <c r="I24" s="7">
        <f t="shared" si="5"/>
        <v>33</v>
      </c>
      <c r="J24" s="6">
        <f t="shared" si="0"/>
        <v>67</v>
      </c>
      <c r="K24" s="7">
        <f t="shared" si="1"/>
        <v>233</v>
      </c>
      <c r="L24" s="6">
        <f t="shared" si="2"/>
        <v>666</v>
      </c>
      <c r="M24" s="7">
        <f t="shared" si="6"/>
        <v>2364</v>
      </c>
    </row>
    <row r="25" spans="1:13" s="31" customFormat="1" ht="19.5">
      <c r="A25" s="8">
        <v>34801</v>
      </c>
      <c r="B25" s="8">
        <v>36300</v>
      </c>
      <c r="F25" s="8">
        <v>34800</v>
      </c>
      <c r="G25" s="6">
        <f t="shared" si="3"/>
        <v>626</v>
      </c>
      <c r="H25" s="7">
        <f t="shared" si="4"/>
        <v>2192</v>
      </c>
      <c r="I25" s="7">
        <f t="shared" si="5"/>
        <v>35</v>
      </c>
      <c r="J25" s="6">
        <f t="shared" si="0"/>
        <v>70</v>
      </c>
      <c r="K25" s="7">
        <f t="shared" si="1"/>
        <v>244</v>
      </c>
      <c r="L25" s="6">
        <f t="shared" si="2"/>
        <v>696</v>
      </c>
      <c r="M25" s="7">
        <f t="shared" si="6"/>
        <v>2471</v>
      </c>
    </row>
    <row r="26" spans="1:13" s="31" customFormat="1" ht="19.5">
      <c r="A26" s="8">
        <v>36301</v>
      </c>
      <c r="B26" s="8">
        <v>38200</v>
      </c>
      <c r="F26" s="8">
        <v>36300</v>
      </c>
      <c r="G26" s="6">
        <f t="shared" si="3"/>
        <v>653</v>
      </c>
      <c r="H26" s="7">
        <f t="shared" si="4"/>
        <v>2287</v>
      </c>
      <c r="I26" s="7">
        <f t="shared" si="5"/>
        <v>36</v>
      </c>
      <c r="J26" s="6">
        <f t="shared" si="0"/>
        <v>73</v>
      </c>
      <c r="K26" s="7">
        <f t="shared" si="1"/>
        <v>254</v>
      </c>
      <c r="L26" s="6">
        <f t="shared" si="2"/>
        <v>726</v>
      </c>
      <c r="M26" s="7">
        <f t="shared" si="6"/>
        <v>2577</v>
      </c>
    </row>
    <row r="27" spans="1:13" s="31" customFormat="1" ht="19.5">
      <c r="A27" s="8">
        <v>38201</v>
      </c>
      <c r="B27" s="8">
        <v>40100</v>
      </c>
      <c r="F27" s="8">
        <v>38200</v>
      </c>
      <c r="G27" s="6">
        <f t="shared" si="3"/>
        <v>688</v>
      </c>
      <c r="H27" s="7">
        <f t="shared" si="4"/>
        <v>2407</v>
      </c>
      <c r="I27" s="7">
        <f t="shared" si="5"/>
        <v>38</v>
      </c>
      <c r="J27" s="6">
        <f t="shared" si="0"/>
        <v>76</v>
      </c>
      <c r="K27" s="7">
        <f t="shared" si="1"/>
        <v>267</v>
      </c>
      <c r="L27" s="6">
        <f t="shared" si="2"/>
        <v>764</v>
      </c>
      <c r="M27" s="7">
        <f t="shared" si="6"/>
        <v>2712</v>
      </c>
    </row>
    <row r="28" spans="1:13" s="31" customFormat="1" ht="19.5">
      <c r="A28" s="8">
        <v>40101</v>
      </c>
      <c r="B28" s="8">
        <v>42000</v>
      </c>
      <c r="F28" s="8">
        <v>40100</v>
      </c>
      <c r="G28" s="6">
        <f t="shared" si="3"/>
        <v>722</v>
      </c>
      <c r="H28" s="7">
        <f t="shared" si="4"/>
        <v>2526</v>
      </c>
      <c r="I28" s="7">
        <f t="shared" si="5"/>
        <v>40</v>
      </c>
      <c r="J28" s="6">
        <f t="shared" si="0"/>
        <v>80</v>
      </c>
      <c r="K28" s="7">
        <f t="shared" si="1"/>
        <v>281</v>
      </c>
      <c r="L28" s="6">
        <f t="shared" si="2"/>
        <v>802</v>
      </c>
      <c r="M28" s="7">
        <f t="shared" si="6"/>
        <v>2847</v>
      </c>
    </row>
    <row r="29" spans="1:13" s="31" customFormat="1" ht="19.5">
      <c r="A29" s="8">
        <v>42001</v>
      </c>
      <c r="B29" s="9">
        <v>43900</v>
      </c>
      <c r="F29" s="8">
        <v>42000</v>
      </c>
      <c r="G29" s="6">
        <f t="shared" si="3"/>
        <v>756</v>
      </c>
      <c r="H29" s="7">
        <f t="shared" si="4"/>
        <v>2646</v>
      </c>
      <c r="I29" s="7">
        <f t="shared" si="5"/>
        <v>42</v>
      </c>
      <c r="J29" s="6">
        <f t="shared" si="0"/>
        <v>84</v>
      </c>
      <c r="K29" s="7">
        <f t="shared" si="1"/>
        <v>294</v>
      </c>
      <c r="L29" s="6">
        <f t="shared" si="2"/>
        <v>840</v>
      </c>
      <c r="M29" s="7">
        <f t="shared" si="6"/>
        <v>2982</v>
      </c>
    </row>
    <row r="30" spans="1:13" s="31" customFormat="1" ht="19.5">
      <c r="A30" s="9">
        <v>43901</v>
      </c>
      <c r="B30" s="31">
        <v>43900</v>
      </c>
      <c r="F30" s="9">
        <v>43900</v>
      </c>
      <c r="G30" s="6">
        <f t="shared" si="3"/>
        <v>790</v>
      </c>
      <c r="H30" s="7">
        <f t="shared" si="4"/>
        <v>2766</v>
      </c>
      <c r="I30" s="7">
        <f t="shared" si="5"/>
        <v>44</v>
      </c>
      <c r="J30" s="6">
        <f t="shared" si="0"/>
        <v>88</v>
      </c>
      <c r="K30" s="10">
        <f t="shared" si="1"/>
        <v>307</v>
      </c>
      <c r="L30" s="6">
        <f t="shared" si="2"/>
        <v>878</v>
      </c>
      <c r="M30" s="7">
        <f t="shared" si="6"/>
        <v>3117</v>
      </c>
    </row>
    <row r="31" spans="1:13" s="31" customFormat="1" ht="19.5">
      <c r="A31" s="32">
        <v>45801</v>
      </c>
      <c r="B31" s="31">
        <v>45800</v>
      </c>
      <c r="F31" s="32">
        <v>45800</v>
      </c>
      <c r="G31" s="33">
        <f t="shared" si="3"/>
        <v>824</v>
      </c>
      <c r="H31" s="34">
        <f t="shared" si="4"/>
        <v>2885</v>
      </c>
      <c r="I31" s="34">
        <f t="shared" si="5"/>
        <v>46</v>
      </c>
      <c r="J31" s="33">
        <f t="shared" si="0"/>
        <v>92</v>
      </c>
      <c r="K31" s="35">
        <f t="shared" si="1"/>
        <v>321</v>
      </c>
      <c r="L31" s="33">
        <f t="shared" si="2"/>
        <v>916</v>
      </c>
      <c r="M31" s="34">
        <f t="shared" si="6"/>
        <v>3252</v>
      </c>
    </row>
    <row r="32" spans="1:6" ht="19.5">
      <c r="A32" s="36"/>
      <c r="B32" s="36" t="s">
        <v>92</v>
      </c>
      <c r="F32" s="15" t="s">
        <v>92</v>
      </c>
    </row>
  </sheetData>
  <sheetProtection/>
  <mergeCells count="4">
    <mergeCell ref="F1:L1"/>
    <mergeCell ref="F2:F3"/>
    <mergeCell ref="G2:I2"/>
    <mergeCell ref="J2:K2"/>
  </mergeCell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6"/>
  <sheetViews>
    <sheetView zoomScalePageLayoutView="0" workbookViewId="0" topLeftCell="A47">
      <selection activeCell="G55" sqref="G55"/>
    </sheetView>
  </sheetViews>
  <sheetFormatPr defaultColWidth="9.00390625" defaultRowHeight="16.5"/>
  <cols>
    <col min="1" max="1" width="6.75390625" style="16" customWidth="1"/>
    <col min="2" max="3" width="24.875" style="16" customWidth="1"/>
    <col min="4" max="4" width="13.625" style="16" customWidth="1"/>
    <col min="5" max="5" width="17.00390625" style="0" customWidth="1"/>
    <col min="6" max="8" width="9.00390625" style="0" customWidth="1"/>
    <col min="9" max="9" width="12.75390625" style="2" customWidth="1"/>
    <col min="10" max="10" width="13.625" style="2" customWidth="1"/>
    <col min="11" max="11" width="9.00390625" style="0" customWidth="1"/>
  </cols>
  <sheetData>
    <row r="1" spans="1:10" ht="28.5" customHeight="1">
      <c r="A1" s="143" t="s">
        <v>93</v>
      </c>
      <c r="B1" s="144"/>
      <c r="C1" s="144"/>
      <c r="D1" s="144"/>
      <c r="E1" s="144"/>
      <c r="I1" s="30"/>
      <c r="J1" s="3" t="s">
        <v>79</v>
      </c>
    </row>
    <row r="2" spans="1:10" ht="31.5" customHeight="1">
      <c r="A2" s="17" t="s">
        <v>94</v>
      </c>
      <c r="B2" s="17" t="s">
        <v>95</v>
      </c>
      <c r="C2" s="17"/>
      <c r="D2" s="17" t="s">
        <v>96</v>
      </c>
      <c r="E2" s="17" t="s">
        <v>97</v>
      </c>
      <c r="I2" s="28" t="s">
        <v>80</v>
      </c>
      <c r="J2" s="28" t="s">
        <v>81</v>
      </c>
    </row>
    <row r="3" spans="1:10" ht="19.5" customHeight="1">
      <c r="A3" s="17"/>
      <c r="B3" s="17"/>
      <c r="C3" s="17"/>
      <c r="D3" s="17"/>
      <c r="E3" s="17"/>
      <c r="I3" s="37"/>
      <c r="J3" s="37"/>
    </row>
    <row r="4" spans="1:10" ht="19.5" customHeight="1">
      <c r="A4" s="17">
        <v>1</v>
      </c>
      <c r="B4" s="18" t="s">
        <v>98</v>
      </c>
      <c r="C4" s="18">
        <v>0</v>
      </c>
      <c r="D4" s="18">
        <v>1500</v>
      </c>
      <c r="E4" s="19">
        <f>ROUND(D4*6%,0)</f>
        <v>90</v>
      </c>
      <c r="I4" s="5">
        <v>0</v>
      </c>
      <c r="J4" s="29">
        <v>11100</v>
      </c>
    </row>
    <row r="5" spans="1:10" ht="19.5" customHeight="1">
      <c r="A5" s="17">
        <v>2</v>
      </c>
      <c r="B5" s="18" t="s">
        <v>99</v>
      </c>
      <c r="C5" s="18">
        <v>1501</v>
      </c>
      <c r="D5" s="18">
        <v>3000</v>
      </c>
      <c r="E5" s="19">
        <f aca="true" t="shared" si="0" ref="E5:E65">ROUND(D5*6%,0)</f>
        <v>180</v>
      </c>
      <c r="I5" s="5">
        <v>11100</v>
      </c>
      <c r="J5" s="29">
        <v>12540</v>
      </c>
    </row>
    <row r="6" spans="1:10" ht="19.5" customHeight="1">
      <c r="A6" s="17">
        <v>3</v>
      </c>
      <c r="B6" s="17" t="s">
        <v>100</v>
      </c>
      <c r="C6" s="18">
        <v>3001</v>
      </c>
      <c r="D6" s="18">
        <v>4500</v>
      </c>
      <c r="E6" s="19">
        <f t="shared" si="0"/>
        <v>270</v>
      </c>
      <c r="I6" s="5">
        <v>12540</v>
      </c>
      <c r="J6" s="5">
        <v>13500</v>
      </c>
    </row>
    <row r="7" spans="1:10" ht="19.5" customHeight="1">
      <c r="A7" s="17">
        <v>4</v>
      </c>
      <c r="B7" s="18" t="s">
        <v>101</v>
      </c>
      <c r="C7" s="18">
        <v>4501</v>
      </c>
      <c r="D7" s="18">
        <v>6000</v>
      </c>
      <c r="E7" s="19">
        <f t="shared" si="0"/>
        <v>360</v>
      </c>
      <c r="I7" s="5">
        <v>13500</v>
      </c>
      <c r="J7" s="8">
        <v>15840</v>
      </c>
    </row>
    <row r="8" spans="1:10" ht="19.5" customHeight="1">
      <c r="A8" s="17">
        <v>5</v>
      </c>
      <c r="B8" s="17" t="s">
        <v>102</v>
      </c>
      <c r="C8" s="18">
        <v>6001</v>
      </c>
      <c r="D8" s="18">
        <v>7500</v>
      </c>
      <c r="E8" s="19">
        <f t="shared" si="0"/>
        <v>450</v>
      </c>
      <c r="I8" s="8">
        <v>15840</v>
      </c>
      <c r="J8" s="8">
        <v>16500</v>
      </c>
    </row>
    <row r="9" spans="1:10" ht="19.5" customHeight="1">
      <c r="A9" s="17">
        <v>6</v>
      </c>
      <c r="B9" s="17" t="s">
        <v>103</v>
      </c>
      <c r="C9" s="18">
        <v>7501</v>
      </c>
      <c r="D9" s="18">
        <v>8700</v>
      </c>
      <c r="E9" s="19">
        <f t="shared" si="0"/>
        <v>522</v>
      </c>
      <c r="I9" s="8">
        <v>16500</v>
      </c>
      <c r="J9" s="8">
        <v>17280</v>
      </c>
    </row>
    <row r="10" spans="1:10" ht="19.5" customHeight="1">
      <c r="A10" s="17">
        <v>7</v>
      </c>
      <c r="B10" s="18" t="s">
        <v>104</v>
      </c>
      <c r="C10" s="18">
        <v>8701</v>
      </c>
      <c r="D10" s="18">
        <v>9900</v>
      </c>
      <c r="E10" s="19">
        <f t="shared" si="0"/>
        <v>594</v>
      </c>
      <c r="I10" s="8">
        <v>17280</v>
      </c>
      <c r="J10" s="8">
        <v>17880</v>
      </c>
    </row>
    <row r="11" spans="1:10" ht="19.5" customHeight="1">
      <c r="A11" s="17">
        <v>8</v>
      </c>
      <c r="B11" s="17" t="s">
        <v>105</v>
      </c>
      <c r="C11" s="18">
        <v>9901</v>
      </c>
      <c r="D11" s="18">
        <v>11100</v>
      </c>
      <c r="E11" s="19">
        <f t="shared" si="0"/>
        <v>666</v>
      </c>
      <c r="I11" s="8">
        <v>17880</v>
      </c>
      <c r="J11" s="8">
        <v>19047</v>
      </c>
    </row>
    <row r="12" spans="1:10" ht="19.5" customHeight="1">
      <c r="A12" s="17">
        <v>9</v>
      </c>
      <c r="B12" s="17" t="s">
        <v>106</v>
      </c>
      <c r="C12" s="18">
        <v>11101</v>
      </c>
      <c r="D12" s="18">
        <v>12540</v>
      </c>
      <c r="E12" s="19">
        <f t="shared" si="0"/>
        <v>752</v>
      </c>
      <c r="I12" s="8">
        <v>19047</v>
      </c>
      <c r="J12" s="8">
        <v>20008</v>
      </c>
    </row>
    <row r="13" spans="1:10" ht="19.5" customHeight="1">
      <c r="A13" s="17">
        <v>10</v>
      </c>
      <c r="B13" s="18" t="s">
        <v>107</v>
      </c>
      <c r="C13" s="18">
        <v>12541</v>
      </c>
      <c r="D13" s="18">
        <v>13500</v>
      </c>
      <c r="E13" s="19">
        <f t="shared" si="0"/>
        <v>810</v>
      </c>
      <c r="I13" s="8">
        <v>20008</v>
      </c>
      <c r="J13" s="8">
        <v>20100</v>
      </c>
    </row>
    <row r="14" spans="1:10" ht="19.5" customHeight="1">
      <c r="A14" s="17">
        <v>11</v>
      </c>
      <c r="B14" s="17" t="s">
        <v>108</v>
      </c>
      <c r="C14" s="18">
        <v>13501</v>
      </c>
      <c r="D14" s="18">
        <v>15840</v>
      </c>
      <c r="E14" s="19">
        <f t="shared" si="0"/>
        <v>950</v>
      </c>
      <c r="I14" s="8">
        <v>20100</v>
      </c>
      <c r="J14" s="8">
        <v>21000</v>
      </c>
    </row>
    <row r="15" spans="1:10" ht="19.5" customHeight="1">
      <c r="A15" s="17">
        <v>12</v>
      </c>
      <c r="B15" s="17" t="s">
        <v>109</v>
      </c>
      <c r="C15" s="18">
        <v>15841</v>
      </c>
      <c r="D15" s="18">
        <v>16500</v>
      </c>
      <c r="E15" s="19">
        <f t="shared" si="0"/>
        <v>990</v>
      </c>
      <c r="I15" s="8">
        <v>21000</v>
      </c>
      <c r="J15" s="8">
        <v>21900</v>
      </c>
    </row>
    <row r="16" spans="1:10" ht="19.5" customHeight="1">
      <c r="A16" s="17">
        <v>13</v>
      </c>
      <c r="B16" s="18" t="s">
        <v>110</v>
      </c>
      <c r="C16" s="18">
        <v>16501</v>
      </c>
      <c r="D16" s="18">
        <v>17280</v>
      </c>
      <c r="E16" s="19">
        <f t="shared" si="0"/>
        <v>1037</v>
      </c>
      <c r="I16" s="8">
        <v>21900</v>
      </c>
      <c r="J16" s="8">
        <v>22800</v>
      </c>
    </row>
    <row r="17" spans="1:10" ht="19.5" customHeight="1">
      <c r="A17" s="17">
        <v>14</v>
      </c>
      <c r="B17" s="17" t="s">
        <v>111</v>
      </c>
      <c r="C17" s="18">
        <v>17281</v>
      </c>
      <c r="D17" s="18">
        <v>17880</v>
      </c>
      <c r="E17" s="19">
        <f t="shared" si="0"/>
        <v>1073</v>
      </c>
      <c r="I17" s="8">
        <v>22800</v>
      </c>
      <c r="J17" s="8">
        <v>24000</v>
      </c>
    </row>
    <row r="18" spans="1:10" ht="19.5" customHeight="1">
      <c r="A18" s="17">
        <v>15</v>
      </c>
      <c r="B18" s="17" t="s">
        <v>112</v>
      </c>
      <c r="C18" s="18">
        <v>17881</v>
      </c>
      <c r="D18" s="18">
        <v>19047</v>
      </c>
      <c r="E18" s="19">
        <f t="shared" si="0"/>
        <v>1143</v>
      </c>
      <c r="I18" s="8">
        <v>24000</v>
      </c>
      <c r="J18" s="8">
        <v>25200</v>
      </c>
    </row>
    <row r="19" spans="1:10" ht="19.5" customHeight="1">
      <c r="A19" s="17">
        <v>16</v>
      </c>
      <c r="B19" s="18" t="s">
        <v>113</v>
      </c>
      <c r="C19" s="18">
        <v>19048</v>
      </c>
      <c r="D19" s="18">
        <v>20008</v>
      </c>
      <c r="E19" s="19">
        <f t="shared" si="0"/>
        <v>1200</v>
      </c>
      <c r="I19" s="8">
        <v>25200</v>
      </c>
      <c r="J19" s="8">
        <v>26400</v>
      </c>
    </row>
    <row r="20" spans="1:10" ht="19.5" customHeight="1">
      <c r="A20" s="17">
        <v>17</v>
      </c>
      <c r="B20" s="17" t="s">
        <v>114</v>
      </c>
      <c r="C20" s="18">
        <v>20009</v>
      </c>
      <c r="D20" s="18">
        <v>20100</v>
      </c>
      <c r="E20" s="19">
        <f t="shared" si="0"/>
        <v>1206</v>
      </c>
      <c r="I20" s="8">
        <v>26400</v>
      </c>
      <c r="J20" s="8">
        <v>27600</v>
      </c>
    </row>
    <row r="21" spans="1:10" ht="19.5" customHeight="1">
      <c r="A21" s="17">
        <v>18</v>
      </c>
      <c r="B21" s="17" t="s">
        <v>115</v>
      </c>
      <c r="C21" s="18">
        <v>20101</v>
      </c>
      <c r="D21" s="18">
        <v>21000</v>
      </c>
      <c r="E21" s="19">
        <f t="shared" si="0"/>
        <v>1260</v>
      </c>
      <c r="I21" s="8">
        <v>27600</v>
      </c>
      <c r="J21" s="8">
        <v>28800</v>
      </c>
    </row>
    <row r="22" spans="1:10" ht="19.5" customHeight="1">
      <c r="A22" s="17">
        <v>19</v>
      </c>
      <c r="B22" s="17" t="s">
        <v>116</v>
      </c>
      <c r="C22" s="18">
        <v>21001</v>
      </c>
      <c r="D22" s="18">
        <v>21900</v>
      </c>
      <c r="E22" s="19">
        <f t="shared" si="0"/>
        <v>1314</v>
      </c>
      <c r="I22" s="8">
        <v>28800</v>
      </c>
      <c r="J22" s="8">
        <v>30300</v>
      </c>
    </row>
    <row r="23" spans="1:10" ht="19.5" customHeight="1">
      <c r="A23" s="17">
        <v>20</v>
      </c>
      <c r="B23" s="18" t="s">
        <v>117</v>
      </c>
      <c r="C23" s="18">
        <v>21901</v>
      </c>
      <c r="D23" s="18">
        <v>22800</v>
      </c>
      <c r="E23" s="19">
        <f t="shared" si="0"/>
        <v>1368</v>
      </c>
      <c r="I23" s="8">
        <v>30300</v>
      </c>
      <c r="J23" s="8">
        <v>31800</v>
      </c>
    </row>
    <row r="24" spans="1:10" ht="19.5" customHeight="1">
      <c r="A24" s="17">
        <v>21</v>
      </c>
      <c r="B24" s="17" t="s">
        <v>118</v>
      </c>
      <c r="C24" s="18">
        <v>22801</v>
      </c>
      <c r="D24" s="18">
        <v>24000</v>
      </c>
      <c r="E24" s="19">
        <f t="shared" si="0"/>
        <v>1440</v>
      </c>
      <c r="I24" s="8">
        <v>31800</v>
      </c>
      <c r="J24" s="8">
        <v>33300</v>
      </c>
    </row>
    <row r="25" spans="1:10" ht="19.5" customHeight="1">
      <c r="A25" s="17">
        <v>22</v>
      </c>
      <c r="B25" s="17" t="s">
        <v>119</v>
      </c>
      <c r="C25" s="18">
        <v>24001</v>
      </c>
      <c r="D25" s="18">
        <v>25200</v>
      </c>
      <c r="E25" s="19">
        <f t="shared" si="0"/>
        <v>1512</v>
      </c>
      <c r="I25" s="8">
        <v>33300</v>
      </c>
      <c r="J25" s="8">
        <v>34800</v>
      </c>
    </row>
    <row r="26" spans="1:10" ht="19.5" customHeight="1">
      <c r="A26" s="17">
        <v>23</v>
      </c>
      <c r="B26" s="17" t="s">
        <v>120</v>
      </c>
      <c r="C26" s="18">
        <v>25201</v>
      </c>
      <c r="D26" s="18">
        <v>26400</v>
      </c>
      <c r="E26" s="19">
        <f t="shared" si="0"/>
        <v>1584</v>
      </c>
      <c r="I26" s="8">
        <v>34800</v>
      </c>
      <c r="J26" s="8">
        <v>36300</v>
      </c>
    </row>
    <row r="27" spans="1:10" ht="19.5" customHeight="1">
      <c r="A27" s="17">
        <v>24</v>
      </c>
      <c r="B27" s="17" t="s">
        <v>121</v>
      </c>
      <c r="C27" s="18">
        <v>26401</v>
      </c>
      <c r="D27" s="18">
        <v>27600</v>
      </c>
      <c r="E27" s="19">
        <f t="shared" si="0"/>
        <v>1656</v>
      </c>
      <c r="I27" s="8">
        <v>36300</v>
      </c>
      <c r="J27" s="8">
        <v>38200</v>
      </c>
    </row>
    <row r="28" spans="1:10" ht="19.5" customHeight="1">
      <c r="A28" s="17">
        <v>25</v>
      </c>
      <c r="B28" s="17" t="s">
        <v>122</v>
      </c>
      <c r="C28" s="18">
        <v>27601</v>
      </c>
      <c r="D28" s="18">
        <v>28800</v>
      </c>
      <c r="E28" s="19">
        <f t="shared" si="0"/>
        <v>1728</v>
      </c>
      <c r="I28" s="8">
        <v>38200</v>
      </c>
      <c r="J28" s="8">
        <v>40100</v>
      </c>
    </row>
    <row r="29" spans="1:10" ht="19.5" customHeight="1">
      <c r="A29" s="17">
        <v>26</v>
      </c>
      <c r="B29" s="18" t="s">
        <v>123</v>
      </c>
      <c r="C29" s="18">
        <v>28801</v>
      </c>
      <c r="D29" s="18">
        <v>30300</v>
      </c>
      <c r="E29" s="19">
        <f t="shared" si="0"/>
        <v>1818</v>
      </c>
      <c r="I29" s="8">
        <v>40100</v>
      </c>
      <c r="J29" s="8">
        <v>42000</v>
      </c>
    </row>
    <row r="30" spans="1:10" ht="19.5" customHeight="1">
      <c r="A30" s="17">
        <v>27</v>
      </c>
      <c r="B30" s="17" t="s">
        <v>124</v>
      </c>
      <c r="C30" s="18">
        <v>30301</v>
      </c>
      <c r="D30" s="18">
        <v>31800</v>
      </c>
      <c r="E30" s="19">
        <f t="shared" si="0"/>
        <v>1908</v>
      </c>
      <c r="I30" s="8">
        <v>42000</v>
      </c>
      <c r="J30" s="9">
        <v>43900</v>
      </c>
    </row>
    <row r="31" spans="1:10" ht="19.5" customHeight="1">
      <c r="A31" s="17">
        <v>28</v>
      </c>
      <c r="B31" s="18" t="s">
        <v>125</v>
      </c>
      <c r="C31" s="18">
        <v>31801</v>
      </c>
      <c r="D31" s="18">
        <v>33300</v>
      </c>
      <c r="E31" s="19">
        <f t="shared" si="0"/>
        <v>1998</v>
      </c>
      <c r="I31" s="9">
        <v>43900</v>
      </c>
      <c r="J31" s="31">
        <v>43900</v>
      </c>
    </row>
    <row r="32" spans="1:10" ht="19.5" customHeight="1">
      <c r="A32" s="17">
        <v>29</v>
      </c>
      <c r="B32" s="17" t="s">
        <v>126</v>
      </c>
      <c r="C32" s="18">
        <v>33301</v>
      </c>
      <c r="D32" s="18">
        <v>34800</v>
      </c>
      <c r="E32" s="19">
        <f t="shared" si="0"/>
        <v>2088</v>
      </c>
      <c r="I32" s="36"/>
      <c r="J32" s="36" t="s">
        <v>92</v>
      </c>
    </row>
    <row r="33" spans="1:10" ht="19.5" customHeight="1">
      <c r="A33" s="17">
        <v>30</v>
      </c>
      <c r="B33" s="18" t="s">
        <v>127</v>
      </c>
      <c r="C33" s="18">
        <v>34801</v>
      </c>
      <c r="D33" s="18">
        <v>36300</v>
      </c>
      <c r="E33" s="19">
        <f t="shared" si="0"/>
        <v>2178</v>
      </c>
      <c r="I33"/>
      <c r="J33"/>
    </row>
    <row r="34" spans="1:10" ht="19.5" customHeight="1">
      <c r="A34" s="17">
        <v>31</v>
      </c>
      <c r="B34" s="17" t="s">
        <v>128</v>
      </c>
      <c r="C34" s="18">
        <v>36301</v>
      </c>
      <c r="D34" s="18">
        <v>38200</v>
      </c>
      <c r="E34" s="19">
        <f t="shared" si="0"/>
        <v>2292</v>
      </c>
      <c r="I34"/>
      <c r="J34"/>
    </row>
    <row r="35" spans="1:10" ht="19.5" customHeight="1">
      <c r="A35" s="17">
        <v>32</v>
      </c>
      <c r="B35" s="18" t="s">
        <v>129</v>
      </c>
      <c r="C35" s="18">
        <v>38201</v>
      </c>
      <c r="D35" s="18">
        <v>40100</v>
      </c>
      <c r="E35" s="19">
        <f t="shared" si="0"/>
        <v>2406</v>
      </c>
      <c r="I35"/>
      <c r="J35"/>
    </row>
    <row r="36" spans="1:10" ht="19.5" customHeight="1">
      <c r="A36" s="17">
        <v>33</v>
      </c>
      <c r="B36" s="17" t="s">
        <v>130</v>
      </c>
      <c r="C36" s="18">
        <v>40101</v>
      </c>
      <c r="D36" s="18">
        <v>42000</v>
      </c>
      <c r="E36" s="19">
        <f t="shared" si="0"/>
        <v>2520</v>
      </c>
      <c r="I36"/>
      <c r="J36"/>
    </row>
    <row r="37" spans="1:10" ht="19.5" customHeight="1">
      <c r="A37" s="17">
        <v>34</v>
      </c>
      <c r="B37" s="18" t="s">
        <v>131</v>
      </c>
      <c r="C37" s="18">
        <v>42001</v>
      </c>
      <c r="D37" s="18">
        <v>43900</v>
      </c>
      <c r="E37" s="19">
        <f t="shared" si="0"/>
        <v>2634</v>
      </c>
      <c r="I37"/>
      <c r="J37"/>
    </row>
    <row r="38" spans="1:10" ht="19.5" customHeight="1">
      <c r="A38" s="17">
        <v>35</v>
      </c>
      <c r="B38" s="17" t="s">
        <v>132</v>
      </c>
      <c r="C38" s="18">
        <v>43901</v>
      </c>
      <c r="D38" s="18">
        <v>45800</v>
      </c>
      <c r="E38" s="19">
        <f t="shared" si="0"/>
        <v>2748</v>
      </c>
      <c r="I38"/>
      <c r="J38"/>
    </row>
    <row r="39" spans="1:10" ht="19.5" customHeight="1">
      <c r="A39" s="17">
        <v>36</v>
      </c>
      <c r="B39" s="17" t="s">
        <v>133</v>
      </c>
      <c r="C39" s="18">
        <v>45801</v>
      </c>
      <c r="D39" s="18">
        <v>48200</v>
      </c>
      <c r="E39" s="19">
        <f t="shared" si="0"/>
        <v>2892</v>
      </c>
      <c r="I39"/>
      <c r="J39"/>
    </row>
    <row r="40" spans="1:10" ht="19.5" customHeight="1">
      <c r="A40" s="17">
        <v>37</v>
      </c>
      <c r="B40" s="17" t="s">
        <v>134</v>
      </c>
      <c r="C40" s="18">
        <v>48201</v>
      </c>
      <c r="D40" s="18">
        <v>50600</v>
      </c>
      <c r="E40" s="19">
        <f t="shared" si="0"/>
        <v>3036</v>
      </c>
      <c r="I40"/>
      <c r="J40"/>
    </row>
    <row r="41" spans="1:10" ht="19.5" customHeight="1">
      <c r="A41" s="17">
        <v>38</v>
      </c>
      <c r="B41" s="17" t="s">
        <v>135</v>
      </c>
      <c r="C41" s="18">
        <v>50601</v>
      </c>
      <c r="D41" s="18">
        <v>53000</v>
      </c>
      <c r="E41" s="19">
        <f t="shared" si="0"/>
        <v>3180</v>
      </c>
      <c r="I41"/>
      <c r="J41"/>
    </row>
    <row r="42" spans="1:10" ht="19.5" customHeight="1">
      <c r="A42" s="17">
        <v>39</v>
      </c>
      <c r="B42" s="17" t="s">
        <v>136</v>
      </c>
      <c r="C42" s="18">
        <v>53001</v>
      </c>
      <c r="D42" s="18">
        <v>55400</v>
      </c>
      <c r="E42" s="19">
        <f t="shared" si="0"/>
        <v>3324</v>
      </c>
      <c r="I42"/>
      <c r="J42"/>
    </row>
    <row r="43" spans="1:10" ht="19.5" customHeight="1">
      <c r="A43" s="17">
        <v>40</v>
      </c>
      <c r="B43" s="17" t="s">
        <v>137</v>
      </c>
      <c r="C43" s="18">
        <v>55401</v>
      </c>
      <c r="D43" s="18">
        <v>57800</v>
      </c>
      <c r="E43" s="19">
        <f t="shared" si="0"/>
        <v>3468</v>
      </c>
      <c r="I43"/>
      <c r="J43"/>
    </row>
    <row r="44" spans="1:10" ht="19.5" customHeight="1">
      <c r="A44" s="17">
        <v>41</v>
      </c>
      <c r="B44" s="18" t="s">
        <v>138</v>
      </c>
      <c r="C44" s="18">
        <v>57801</v>
      </c>
      <c r="D44" s="18">
        <v>60800</v>
      </c>
      <c r="E44" s="19">
        <f t="shared" si="0"/>
        <v>3648</v>
      </c>
      <c r="I44"/>
      <c r="J44"/>
    </row>
    <row r="45" spans="1:10" ht="19.5" customHeight="1">
      <c r="A45" s="17">
        <v>42</v>
      </c>
      <c r="B45" s="17" t="s">
        <v>139</v>
      </c>
      <c r="C45" s="18">
        <v>60801</v>
      </c>
      <c r="D45" s="18">
        <v>63800</v>
      </c>
      <c r="E45" s="19">
        <f t="shared" si="0"/>
        <v>3828</v>
      </c>
      <c r="I45"/>
      <c r="J45"/>
    </row>
    <row r="46" spans="1:10" ht="19.5" customHeight="1">
      <c r="A46" s="17">
        <v>43</v>
      </c>
      <c r="B46" s="18" t="s">
        <v>140</v>
      </c>
      <c r="C46" s="18">
        <v>63801</v>
      </c>
      <c r="D46" s="18">
        <v>66800</v>
      </c>
      <c r="E46" s="19">
        <f t="shared" si="0"/>
        <v>4008</v>
      </c>
      <c r="I46"/>
      <c r="J46"/>
    </row>
    <row r="47" spans="1:10" ht="19.5" customHeight="1">
      <c r="A47" s="17">
        <v>44</v>
      </c>
      <c r="B47" s="17" t="s">
        <v>141</v>
      </c>
      <c r="C47" s="18">
        <v>66801</v>
      </c>
      <c r="D47" s="18">
        <v>69800</v>
      </c>
      <c r="E47" s="19">
        <f t="shared" si="0"/>
        <v>4188</v>
      </c>
      <c r="I47"/>
      <c r="J47"/>
    </row>
    <row r="48" spans="1:10" ht="19.5" customHeight="1">
      <c r="A48" s="17">
        <v>45</v>
      </c>
      <c r="B48" s="18" t="s">
        <v>142</v>
      </c>
      <c r="C48" s="18">
        <v>69801</v>
      </c>
      <c r="D48" s="18">
        <v>72800</v>
      </c>
      <c r="E48" s="19">
        <f t="shared" si="0"/>
        <v>4368</v>
      </c>
      <c r="I48"/>
      <c r="J48"/>
    </row>
    <row r="49" spans="1:10" ht="19.5" customHeight="1">
      <c r="A49" s="17">
        <v>46</v>
      </c>
      <c r="B49" s="17" t="s">
        <v>143</v>
      </c>
      <c r="C49" s="18">
        <v>72801</v>
      </c>
      <c r="D49" s="18">
        <v>76500</v>
      </c>
      <c r="E49" s="19">
        <f t="shared" si="0"/>
        <v>4590</v>
      </c>
      <c r="I49"/>
      <c r="J49"/>
    </row>
    <row r="50" spans="1:10" ht="19.5" customHeight="1">
      <c r="A50" s="17">
        <v>47</v>
      </c>
      <c r="B50" s="18" t="s">
        <v>144</v>
      </c>
      <c r="C50" s="18">
        <v>76501</v>
      </c>
      <c r="D50" s="18">
        <v>80200</v>
      </c>
      <c r="E50" s="19">
        <f t="shared" si="0"/>
        <v>4812</v>
      </c>
      <c r="I50"/>
      <c r="J50"/>
    </row>
    <row r="51" spans="1:10" ht="19.5" customHeight="1">
      <c r="A51" s="17">
        <v>48</v>
      </c>
      <c r="B51" s="17" t="s">
        <v>145</v>
      </c>
      <c r="C51" s="18">
        <v>80201</v>
      </c>
      <c r="D51" s="18">
        <v>83900</v>
      </c>
      <c r="E51" s="19">
        <f t="shared" si="0"/>
        <v>5034</v>
      </c>
      <c r="I51"/>
      <c r="J51"/>
    </row>
    <row r="52" spans="1:10" ht="19.5" customHeight="1">
      <c r="A52" s="17">
        <v>49</v>
      </c>
      <c r="B52" s="18" t="s">
        <v>146</v>
      </c>
      <c r="C52" s="18">
        <v>83901</v>
      </c>
      <c r="D52" s="18">
        <v>87600</v>
      </c>
      <c r="E52" s="19">
        <f t="shared" si="0"/>
        <v>5256</v>
      </c>
      <c r="I52"/>
      <c r="J52"/>
    </row>
    <row r="53" spans="1:10" ht="19.5" customHeight="1">
      <c r="A53" s="17">
        <v>50</v>
      </c>
      <c r="B53" s="18" t="s">
        <v>147</v>
      </c>
      <c r="C53" s="18">
        <v>87601</v>
      </c>
      <c r="D53" s="18">
        <v>92100</v>
      </c>
      <c r="E53" s="19">
        <f t="shared" si="0"/>
        <v>5526</v>
      </c>
      <c r="I53"/>
      <c r="J53"/>
    </row>
    <row r="54" spans="1:10" ht="19.5" customHeight="1">
      <c r="A54" s="17">
        <v>51</v>
      </c>
      <c r="B54" s="17" t="s">
        <v>148</v>
      </c>
      <c r="C54" s="18">
        <v>92101</v>
      </c>
      <c r="D54" s="18">
        <v>96600</v>
      </c>
      <c r="E54" s="19">
        <f t="shared" si="0"/>
        <v>5796</v>
      </c>
      <c r="I54"/>
      <c r="J54"/>
    </row>
    <row r="55" spans="1:10" ht="19.5" customHeight="1">
      <c r="A55" s="17">
        <v>52</v>
      </c>
      <c r="B55" s="18" t="s">
        <v>149</v>
      </c>
      <c r="C55" s="18">
        <v>96601</v>
      </c>
      <c r="D55" s="18">
        <v>101100</v>
      </c>
      <c r="E55" s="19">
        <f t="shared" si="0"/>
        <v>6066</v>
      </c>
      <c r="I55"/>
      <c r="J55"/>
    </row>
    <row r="56" spans="1:10" ht="19.5" customHeight="1">
      <c r="A56" s="17">
        <v>53</v>
      </c>
      <c r="B56" s="17" t="s">
        <v>150</v>
      </c>
      <c r="C56" s="18">
        <v>101101</v>
      </c>
      <c r="D56" s="18">
        <v>105600</v>
      </c>
      <c r="E56" s="19">
        <f t="shared" si="0"/>
        <v>6336</v>
      </c>
      <c r="I56"/>
      <c r="J56"/>
    </row>
    <row r="57" spans="1:10" ht="19.5" customHeight="1">
      <c r="A57" s="17">
        <v>54</v>
      </c>
      <c r="B57" s="18" t="s">
        <v>151</v>
      </c>
      <c r="C57" s="18">
        <v>105601</v>
      </c>
      <c r="D57" s="18">
        <v>110100</v>
      </c>
      <c r="E57" s="19">
        <f t="shared" si="0"/>
        <v>6606</v>
      </c>
      <c r="I57"/>
      <c r="J57"/>
    </row>
    <row r="58" spans="1:10" ht="19.5" customHeight="1">
      <c r="A58" s="17">
        <v>55</v>
      </c>
      <c r="B58" s="17" t="s">
        <v>152</v>
      </c>
      <c r="C58" s="18">
        <v>110101</v>
      </c>
      <c r="D58" s="18">
        <v>115500</v>
      </c>
      <c r="E58" s="19">
        <f t="shared" si="0"/>
        <v>6930</v>
      </c>
      <c r="I58"/>
      <c r="J58"/>
    </row>
    <row r="59" spans="1:10" ht="19.5" customHeight="1">
      <c r="A59" s="17">
        <v>56</v>
      </c>
      <c r="B59" s="18" t="s">
        <v>153</v>
      </c>
      <c r="C59" s="18">
        <v>115501</v>
      </c>
      <c r="D59" s="18">
        <v>120900</v>
      </c>
      <c r="E59" s="19">
        <f t="shared" si="0"/>
        <v>7254</v>
      </c>
      <c r="I59"/>
      <c r="J59"/>
    </row>
    <row r="60" spans="1:10" ht="19.5" customHeight="1">
      <c r="A60" s="17">
        <v>57</v>
      </c>
      <c r="B60" s="17" t="s">
        <v>154</v>
      </c>
      <c r="C60" s="18">
        <v>120901</v>
      </c>
      <c r="D60" s="18">
        <v>126300</v>
      </c>
      <c r="E60" s="19">
        <f t="shared" si="0"/>
        <v>7578</v>
      </c>
      <c r="I60"/>
      <c r="J60"/>
    </row>
    <row r="61" spans="1:10" ht="19.5" customHeight="1">
      <c r="A61" s="17">
        <v>58</v>
      </c>
      <c r="B61" s="18" t="s">
        <v>155</v>
      </c>
      <c r="C61" s="18">
        <v>126301</v>
      </c>
      <c r="D61" s="18">
        <v>131700</v>
      </c>
      <c r="E61" s="19">
        <f t="shared" si="0"/>
        <v>7902</v>
      </c>
      <c r="I61"/>
      <c r="J61"/>
    </row>
    <row r="62" spans="1:10" ht="19.5" customHeight="1">
      <c r="A62" s="17">
        <v>59</v>
      </c>
      <c r="B62" s="17" t="s">
        <v>156</v>
      </c>
      <c r="C62" s="18">
        <v>131701</v>
      </c>
      <c r="D62" s="18">
        <v>137100</v>
      </c>
      <c r="E62" s="19">
        <f t="shared" si="0"/>
        <v>8226</v>
      </c>
      <c r="I62"/>
      <c r="J62"/>
    </row>
    <row r="63" spans="1:10" ht="19.5" customHeight="1">
      <c r="A63" s="17">
        <v>60</v>
      </c>
      <c r="B63" s="18" t="s">
        <v>157</v>
      </c>
      <c r="C63" s="18">
        <v>137101</v>
      </c>
      <c r="D63" s="18">
        <v>142500</v>
      </c>
      <c r="E63" s="19">
        <f t="shared" si="0"/>
        <v>8550</v>
      </c>
      <c r="I63"/>
      <c r="J63"/>
    </row>
    <row r="64" spans="1:10" ht="19.5" customHeight="1">
      <c r="A64" s="17">
        <v>61</v>
      </c>
      <c r="B64" s="17" t="s">
        <v>158</v>
      </c>
      <c r="C64" s="18">
        <v>142501</v>
      </c>
      <c r="D64" s="18">
        <v>147900</v>
      </c>
      <c r="E64" s="19">
        <f t="shared" si="0"/>
        <v>8874</v>
      </c>
      <c r="I64"/>
      <c r="J64"/>
    </row>
    <row r="65" spans="1:10" ht="19.5" customHeight="1">
      <c r="A65" s="17">
        <v>62</v>
      </c>
      <c r="B65" s="17" t="s">
        <v>159</v>
      </c>
      <c r="C65" s="18">
        <v>147901</v>
      </c>
      <c r="D65" s="18">
        <v>150000</v>
      </c>
      <c r="E65" s="19">
        <f t="shared" si="0"/>
        <v>9000</v>
      </c>
      <c r="I65"/>
      <c r="J65"/>
    </row>
    <row r="66" spans="3:10" ht="16.5">
      <c r="C66" s="18">
        <v>150001</v>
      </c>
      <c r="D66" s="16">
        <v>150000</v>
      </c>
      <c r="E66" t="s">
        <v>160</v>
      </c>
      <c r="I66"/>
      <c r="J66"/>
    </row>
  </sheetData>
  <sheetProtection/>
  <mergeCells count="1">
    <mergeCell ref="A1:E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Cute</dc:creator>
  <cp:keywords/>
  <dc:description/>
  <cp:lastModifiedBy>User</cp:lastModifiedBy>
  <cp:lastPrinted>2017-12-18T08:10:48Z</cp:lastPrinted>
  <dcterms:created xsi:type="dcterms:W3CDTF">2010-01-27T02:44:12Z</dcterms:created>
  <dcterms:modified xsi:type="dcterms:W3CDTF">2019-04-08T05:56:21Z</dcterms:modified>
  <cp:category/>
  <cp:version/>
  <cp:contentType/>
  <cp:contentStatus/>
</cp:coreProperties>
</file>